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worksheets/sheet3.xml" ContentType="application/vnd.openxmlformats-officedocument.spreadsheetml.worksheet+xml"/>
  <Override PartName="/xl/drawings/drawing29.xml" ContentType="application/vnd.openxmlformats-officedocument.drawing+xml"/>
  <Override PartName="/xl/drawings/drawing28.xml" ContentType="application/vnd.openxmlformats-officedocument.drawing+xml"/>
  <Override PartName="/xl/drawings/drawing27.xml" ContentType="application/vnd.openxmlformats-officedocument.drawing+xml"/>
  <Override PartName="/xl/worksheets/sheet1.xml" ContentType="application/vnd.openxmlformats-officedocument.spreadsheetml.worksheet+xml"/>
  <Override PartName="/xl/worksheets/sheet28.xml" ContentType="application/vnd.openxmlformats-officedocument.spreadsheetml.worksheet+xml"/>
  <Override PartName="/xl/drawings/drawing7.xml" ContentType="application/vnd.openxmlformats-officedocument.drawing+xml"/>
  <Override PartName="/xl/worksheets/sheet29.xml" ContentType="application/vnd.openxmlformats-officedocument.spreadsheetml.worksheet+xml"/>
  <Override PartName="/xl/drawings/drawing8.xml" ContentType="application/vnd.openxmlformats-officedocument.drawing+xml"/>
  <Override PartName="/xl/drawings/drawing10.xml" ContentType="application/vnd.openxmlformats-officedocument.drawing+xml"/>
  <Override PartName="/xl/worksheets/sheet26.xml" ContentType="application/vnd.openxmlformats-officedocument.spreadsheetml.worksheet+xml"/>
  <Override PartName="/xl/drawings/drawing9.xml" ContentType="application/vnd.openxmlformats-officedocument.drawing+xml"/>
  <Override PartName="/xl/worksheets/sheet27.xml" ContentType="application/vnd.openxmlformats-officedocument.spreadsheetml.worksheet+xml"/>
  <Override PartName="/xl/drawings/drawing6.xml" ContentType="application/vnd.openxmlformats-officedocument.drawing+xml"/>
  <Override PartName="/xl/drawings/drawing18.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drawings/drawing4.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1.xml" ContentType="application/vnd.openxmlformats-officedocument.drawing+xml"/>
  <Override PartName="/xl/worksheets/sheet25.xml" ContentType="application/vnd.openxmlformats-officedocument.spreadsheetml.worksheet+xml"/>
  <Override PartName="/xl/worksheets/sheet23.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7.xml" ContentType="application/vnd.openxmlformats-officedocument.drawing+xml"/>
  <Override PartName="/xl/worksheets/sheet7.xml" ContentType="application/vnd.openxmlformats-officedocument.spreadsheetml.worksheet+xml"/>
  <Override PartName="/xl/worksheets/sheet24.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0" yWindow="4185" windowWidth="13020" windowHeight="4305" firstSheet="1" activeTab="5"/>
  </bookViews>
  <sheets>
    <sheet name="First " sheetId="89" r:id="rId1"/>
    <sheet name="Preface " sheetId="90" r:id="rId2"/>
    <sheet name="Index" sheetId="95" r:id="rId3"/>
    <sheet name="Introduction" sheetId="92" r:id="rId4"/>
    <sheet name="Data " sheetId="93" r:id="rId5"/>
    <sheet name="Concepts " sheetId="94" r:id="rId6"/>
    <sheet name="CH1" sheetId="28" r:id="rId7"/>
    <sheet name="1" sheetId="29" r:id="rId8"/>
    <sheet name="CH2" sheetId="32" r:id="rId9"/>
    <sheet name="2" sheetId="2" r:id="rId10"/>
    <sheet name="3" sheetId="4" r:id="rId11"/>
    <sheet name="4" sheetId="5" r:id="rId12"/>
    <sheet name="5" sheetId="8" r:id="rId13"/>
    <sheet name="6" sheetId="85" r:id="rId14"/>
    <sheet name="CH3" sheetId="42" r:id="rId15"/>
    <sheet name="7" sheetId="45" r:id="rId16"/>
    <sheet name="8" sheetId="48" r:id="rId17"/>
    <sheet name="9" sheetId="88" r:id="rId18"/>
    <sheet name="10" sheetId="50" r:id="rId19"/>
    <sheet name="11" sheetId="86" r:id="rId20"/>
    <sheet name="CH4" sheetId="43" r:id="rId21"/>
    <sheet name="12" sheetId="33" r:id="rId22"/>
    <sheet name="13" sheetId="34" r:id="rId23"/>
    <sheet name="14" sheetId="36" r:id="rId24"/>
    <sheet name="15" sheetId="53" r:id="rId25"/>
    <sheet name="16" sheetId="54" r:id="rId26"/>
    <sheet name="17" sheetId="55" r:id="rId27"/>
    <sheet name="18" sheetId="87" r:id="rId28"/>
    <sheet name="Appendix" sheetId="80" r:id="rId29"/>
  </sheets>
  <definedNames>
    <definedName name="_xlnm._FilterDatabase" localSheetId="18" hidden="1">'10'!$A$1:$A$23</definedName>
    <definedName name="_xlnm._FilterDatabase" localSheetId="21" hidden="1">'12'!$A$1:$A$22</definedName>
    <definedName name="_xlnm._FilterDatabase" localSheetId="22" hidden="1">'13'!$A$1:$A$23</definedName>
    <definedName name="_xlnm._FilterDatabase" localSheetId="24" hidden="1">'15'!$A$1:$A$20</definedName>
    <definedName name="_xlnm._FilterDatabase" localSheetId="25" hidden="1">'16'!$A$2:$A$20</definedName>
    <definedName name="_xlnm._FilterDatabase" localSheetId="26" hidden="1">'17'!$A$1:$A$22</definedName>
    <definedName name="_xlnm._FilterDatabase" localSheetId="9" hidden="1">'2'!$A$1:$A$24</definedName>
    <definedName name="_xlnm._FilterDatabase" localSheetId="10" hidden="1">'3'!$A$1:$A$30</definedName>
    <definedName name="_xlnm._FilterDatabase" localSheetId="11" hidden="1">'4'!$A$1:$A$22</definedName>
    <definedName name="_xlnm._FilterDatabase" localSheetId="12" hidden="1">'5'!$A$1:$A$24</definedName>
    <definedName name="_xlnm._FilterDatabase" localSheetId="15" hidden="1">'7'!$A$1:$A$23</definedName>
    <definedName name="_xlnm._FilterDatabase" localSheetId="16" hidden="1">'8'!$A$1:$A$20</definedName>
    <definedName name="_xlnm._FilterDatabase" localSheetId="17" hidden="1">'9'!$A$1:$A$20</definedName>
    <definedName name="_xlnm.Print_Area" localSheetId="7">'1'!$B$1:$K$102</definedName>
    <definedName name="_xlnm.Print_Area" localSheetId="18">'10'!$A$1:$M$99</definedName>
    <definedName name="_xlnm.Print_Area" localSheetId="19">'11'!$A$1:$K$99</definedName>
    <definedName name="_xlnm.Print_Area" localSheetId="21">'12'!$A$1:$M$100</definedName>
    <definedName name="_xlnm.Print_Area" localSheetId="22">'13'!$A$1:$J$100</definedName>
    <definedName name="_xlnm.Print_Area" localSheetId="24">'15'!$A$1:$M$98</definedName>
    <definedName name="_xlnm.Print_Area" localSheetId="25">'16'!$A$1:$N$98</definedName>
    <definedName name="_xlnm.Print_Area" localSheetId="26">'17'!$A$1:$M$100</definedName>
    <definedName name="_xlnm.Print_Area" localSheetId="27">'18'!$A$1:$K$100</definedName>
    <definedName name="_xlnm.Print_Area" localSheetId="10">'3'!$A$1:$M$41</definedName>
    <definedName name="_xlnm.Print_Area" localSheetId="11">'4'!$A$1:$N$41</definedName>
    <definedName name="_xlnm.Print_Area" localSheetId="12">'5'!$A$1:$M$43</definedName>
    <definedName name="_xlnm.Print_Area" localSheetId="15">'7'!$A$1:$J$99</definedName>
    <definedName name="_xlnm.Print_Area" localSheetId="16">'8'!$A$1:$M$97</definedName>
    <definedName name="_xlnm.Print_Area" localSheetId="17">'9'!$A$1:$N$97</definedName>
    <definedName name="_xlnm.Print_Area" localSheetId="28">Appendix!$A$1:$A$1</definedName>
    <definedName name="_xlnm.Print_Area" localSheetId="6">'CH1'!$A$1</definedName>
    <definedName name="_xlnm.Print_Area" localSheetId="8">'CH2'!$A$1:$A$1</definedName>
    <definedName name="_xlnm.Print_Area" localSheetId="14">'CH3'!$A$1</definedName>
    <definedName name="_xlnm.Print_Area" localSheetId="20">'CH4'!$A$1</definedName>
    <definedName name="_xlnm.Print_Area" localSheetId="5">'Concepts '!$A$1:$E$83</definedName>
    <definedName name="_xlnm.Print_Area" localSheetId="4">'Data '!$A$1:$E$9</definedName>
    <definedName name="_xlnm.Print_Area" localSheetId="0">'First '!$A$1:$D$5</definedName>
    <definedName name="_xlnm.Print_Area" localSheetId="2">Index!$A$1:$E$31</definedName>
    <definedName name="_xlnm.Print_Area" localSheetId="3">Introduction!$A$1:$E$17</definedName>
    <definedName name="_xlnm.Print_Area" localSheetId="1">'Preface '!$A$1:$E$7</definedName>
    <definedName name="_xlnm.Print_Titles" localSheetId="7">'1'!$1:$10</definedName>
    <definedName name="_xlnm.Print_Titles" localSheetId="18">'10'!$1:$10</definedName>
    <definedName name="_xlnm.Print_Titles" localSheetId="19">'11'!$1:$10</definedName>
    <definedName name="_xlnm.Print_Titles" localSheetId="21">'12'!$2:$10</definedName>
    <definedName name="_xlnm.Print_Titles" localSheetId="22">'13'!$1:$10</definedName>
    <definedName name="_xlnm.Print_Titles" localSheetId="24">'15'!$1:$8</definedName>
    <definedName name="_xlnm.Print_Titles" localSheetId="25">'16'!$1:$8</definedName>
    <definedName name="_xlnm.Print_Titles" localSheetId="26">'17'!$1:$10</definedName>
    <definedName name="_xlnm.Print_Titles" localSheetId="27">'18'!$1:$10</definedName>
    <definedName name="_xlnm.Print_Titles" localSheetId="9">'2'!$1:$10</definedName>
    <definedName name="_xlnm.Print_Titles" localSheetId="10">'3'!$1:$8</definedName>
    <definedName name="_xlnm.Print_Titles" localSheetId="11">'4'!$1:$8</definedName>
    <definedName name="_xlnm.Print_Titles" localSheetId="12">'5'!$1:$10</definedName>
    <definedName name="_xlnm.Print_Titles" localSheetId="13">'6'!$1:$10</definedName>
    <definedName name="_xlnm.Print_Titles" localSheetId="15">'7'!$1:$10</definedName>
    <definedName name="_xlnm.Print_Titles" localSheetId="16">'8'!$2:$8</definedName>
    <definedName name="_xlnm.Print_Titles" localSheetId="17">'9'!$1:$8</definedName>
    <definedName name="_xlnm.Print_Titles" localSheetId="5">'Concepts '!$1:$1</definedName>
    <definedName name="_xlnm.Print_Titles" localSheetId="4">'Data '!$1:$1</definedName>
    <definedName name="_xlnm.Print_Titles" localSheetId="2">Index!$1:$4</definedName>
    <definedName name="_xlnm.Print_Titles" localSheetId="3">Introduction!$1:$1</definedName>
  </definedNames>
  <calcPr calcId="145621" calcMode="manual"/>
  <fileRecoveryPr repairLoad="1"/>
</workbook>
</file>

<file path=xl/calcChain.xml><?xml version="1.0" encoding="utf-8"?>
<calcChain xmlns="http://schemas.openxmlformats.org/spreadsheetml/2006/main">
  <c r="D54" i="45" l="1"/>
  <c r="C17" i="4"/>
  <c r="C18" i="4"/>
  <c r="C19" i="4"/>
  <c r="C16" i="4"/>
  <c r="D15" i="4"/>
  <c r="E15" i="4"/>
  <c r="F15" i="4"/>
  <c r="G15" i="4"/>
  <c r="H15" i="4"/>
  <c r="I15" i="4"/>
  <c r="J15" i="4"/>
  <c r="K15" i="4"/>
  <c r="C15" i="4" l="1"/>
  <c r="C13" i="33" l="1"/>
  <c r="C14" i="33"/>
  <c r="C15" i="33"/>
  <c r="C16" i="33"/>
  <c r="C17" i="33"/>
  <c r="C18" i="33"/>
  <c r="C19" i="33"/>
  <c r="C20" i="33"/>
  <c r="C21" i="33"/>
  <c r="C22" i="33"/>
  <c r="C23" i="33"/>
  <c r="C24" i="33"/>
  <c r="C25" i="33"/>
  <c r="C26" i="33"/>
  <c r="C27" i="33"/>
  <c r="C28" i="33"/>
  <c r="C29" i="33"/>
  <c r="C30" i="33"/>
  <c r="C31" i="33"/>
  <c r="C32" i="33"/>
  <c r="C33" i="33"/>
  <c r="C34" i="33"/>
  <c r="C35" i="33"/>
  <c r="C36" i="33"/>
  <c r="C37" i="33"/>
  <c r="C38" i="33"/>
  <c r="C39" i="33"/>
  <c r="C40" i="33"/>
  <c r="C41" i="33"/>
  <c r="C42" i="33"/>
  <c r="C43" i="33"/>
  <c r="C44" i="33"/>
  <c r="C45" i="33"/>
  <c r="C46" i="33"/>
  <c r="C47" i="33"/>
  <c r="C48" i="33"/>
  <c r="C49" i="33"/>
  <c r="C50" i="33"/>
  <c r="C51" i="33"/>
  <c r="C52" i="33"/>
  <c r="C53" i="33"/>
  <c r="C54" i="33"/>
  <c r="C55" i="33"/>
  <c r="C56" i="33"/>
  <c r="C57" i="33"/>
  <c r="C58" i="33"/>
  <c r="C59" i="33"/>
  <c r="C60" i="33"/>
  <c r="C61" i="33"/>
  <c r="C62" i="33"/>
  <c r="C63" i="33"/>
  <c r="C64" i="33"/>
  <c r="C65" i="33"/>
  <c r="C66" i="33"/>
  <c r="C67" i="33"/>
  <c r="C68" i="33"/>
  <c r="C69" i="33"/>
  <c r="C70" i="33"/>
  <c r="C71" i="33"/>
  <c r="C72" i="33"/>
  <c r="C73" i="33"/>
  <c r="C74" i="33"/>
  <c r="C75" i="33"/>
  <c r="C76" i="33"/>
  <c r="C77" i="33"/>
  <c r="C78" i="33"/>
  <c r="C79" i="33"/>
  <c r="C80" i="33"/>
  <c r="C81" i="33"/>
  <c r="C82" i="33"/>
  <c r="C83" i="33"/>
  <c r="C84" i="33"/>
  <c r="C85" i="33"/>
  <c r="C86" i="33"/>
  <c r="C87" i="33"/>
  <c r="C88" i="33"/>
  <c r="C89" i="33"/>
  <c r="C90" i="33"/>
  <c r="C91" i="33"/>
  <c r="C92" i="33"/>
  <c r="C93" i="33"/>
  <c r="C94" i="33"/>
  <c r="C95" i="33"/>
  <c r="C96" i="33"/>
  <c r="C97" i="33"/>
  <c r="C98" i="33"/>
  <c r="C99" i="33"/>
  <c r="F13" i="33"/>
  <c r="F14" i="33"/>
  <c r="F15" i="33"/>
  <c r="F16" i="33"/>
  <c r="F17" i="33"/>
  <c r="F18" i="33"/>
  <c r="F19" i="33"/>
  <c r="F20" i="33"/>
  <c r="F21" i="33"/>
  <c r="F22" i="33"/>
  <c r="F23" i="33"/>
  <c r="F24" i="33"/>
  <c r="F25" i="33"/>
  <c r="F26" i="33"/>
  <c r="F27" i="33"/>
  <c r="F28" i="33"/>
  <c r="F29" i="33"/>
  <c r="F30" i="33"/>
  <c r="F31" i="33"/>
  <c r="F32" i="33"/>
  <c r="F33" i="33"/>
  <c r="F34" i="33"/>
  <c r="F35" i="33"/>
  <c r="F36" i="33"/>
  <c r="F37" i="33"/>
  <c r="F38" i="33"/>
  <c r="F39" i="33"/>
  <c r="F40" i="33"/>
  <c r="F41" i="33"/>
  <c r="F42" i="33"/>
  <c r="F43" i="33"/>
  <c r="F44" i="33"/>
  <c r="F45" i="33"/>
  <c r="F46" i="33"/>
  <c r="F47" i="33"/>
  <c r="F48" i="33"/>
  <c r="F49" i="33"/>
  <c r="F50" i="33"/>
  <c r="F51" i="33"/>
  <c r="F52" i="33"/>
  <c r="F53" i="33"/>
  <c r="F54" i="33"/>
  <c r="F55" i="33"/>
  <c r="F56" i="33"/>
  <c r="F57" i="33"/>
  <c r="F58" i="33"/>
  <c r="F59" i="33"/>
  <c r="F60" i="33"/>
  <c r="F61" i="33"/>
  <c r="F62" i="33"/>
  <c r="F63" i="33"/>
  <c r="F64" i="33"/>
  <c r="F65" i="33"/>
  <c r="F66" i="33"/>
  <c r="F67" i="33"/>
  <c r="F68" i="33"/>
  <c r="F69" i="33"/>
  <c r="F70" i="33"/>
  <c r="F71" i="33"/>
  <c r="F72" i="33"/>
  <c r="F73" i="33"/>
  <c r="F74" i="33"/>
  <c r="F75" i="33"/>
  <c r="F76" i="33"/>
  <c r="F77" i="33"/>
  <c r="F78" i="33"/>
  <c r="F79" i="33"/>
  <c r="F80" i="33"/>
  <c r="F81" i="33"/>
  <c r="F82" i="33"/>
  <c r="F83" i="33"/>
  <c r="F84" i="33"/>
  <c r="F85" i="33"/>
  <c r="F86" i="33"/>
  <c r="F87" i="33"/>
  <c r="F88" i="33"/>
  <c r="F89" i="33"/>
  <c r="F90" i="33"/>
  <c r="F91" i="33"/>
  <c r="F92" i="33"/>
  <c r="F93" i="33"/>
  <c r="F94" i="33"/>
  <c r="F95" i="33"/>
  <c r="F96" i="33"/>
  <c r="F97" i="33"/>
  <c r="F98" i="33"/>
  <c r="F99" i="33"/>
  <c r="I13" i="33"/>
  <c r="I14" i="33"/>
  <c r="I15" i="33"/>
  <c r="I16" i="33"/>
  <c r="I17" i="33"/>
  <c r="I18" i="33"/>
  <c r="I19" i="33"/>
  <c r="I20" i="33"/>
  <c r="I21" i="33"/>
  <c r="I22" i="33"/>
  <c r="I23" i="33"/>
  <c r="I24" i="33"/>
  <c r="I25" i="33"/>
  <c r="I26" i="33"/>
  <c r="I27" i="33"/>
  <c r="I28" i="33"/>
  <c r="I29" i="33"/>
  <c r="I30" i="33"/>
  <c r="I31" i="33"/>
  <c r="I32" i="33"/>
  <c r="I33" i="33"/>
  <c r="I34" i="33"/>
  <c r="I35" i="33"/>
  <c r="I36" i="33"/>
  <c r="I37" i="33"/>
  <c r="I38" i="33"/>
  <c r="I39" i="33"/>
  <c r="I40" i="33"/>
  <c r="I41" i="33"/>
  <c r="I42" i="33"/>
  <c r="I43" i="33"/>
  <c r="I44" i="33"/>
  <c r="I45" i="33"/>
  <c r="I46" i="33"/>
  <c r="I47" i="33"/>
  <c r="I48" i="33"/>
  <c r="I49" i="33"/>
  <c r="I50" i="33"/>
  <c r="I51" i="33"/>
  <c r="I52" i="33"/>
  <c r="I53" i="33"/>
  <c r="I54" i="33"/>
  <c r="I55" i="33"/>
  <c r="I56" i="33"/>
  <c r="I57" i="33"/>
  <c r="I58" i="33"/>
  <c r="I59" i="33"/>
  <c r="I60" i="33"/>
  <c r="I61" i="33"/>
  <c r="I62" i="33"/>
  <c r="I63" i="33"/>
  <c r="I64" i="33"/>
  <c r="I65" i="33"/>
  <c r="I66" i="33"/>
  <c r="I67" i="33"/>
  <c r="I68" i="33"/>
  <c r="I69" i="33"/>
  <c r="I70" i="33"/>
  <c r="I71" i="33"/>
  <c r="I72" i="33"/>
  <c r="I73" i="33"/>
  <c r="I74" i="33"/>
  <c r="I75" i="33"/>
  <c r="I76" i="33"/>
  <c r="I77" i="33"/>
  <c r="I78" i="33"/>
  <c r="I79" i="33"/>
  <c r="I80" i="33"/>
  <c r="I81" i="33"/>
  <c r="I82" i="33"/>
  <c r="I83" i="33"/>
  <c r="I84" i="33"/>
  <c r="I85" i="33"/>
  <c r="I86" i="33"/>
  <c r="I87" i="33"/>
  <c r="I88" i="33"/>
  <c r="I89" i="33"/>
  <c r="I90" i="33"/>
  <c r="I91" i="33"/>
  <c r="I92" i="33"/>
  <c r="I93" i="33"/>
  <c r="I94" i="33"/>
  <c r="I95" i="33"/>
  <c r="I96" i="33"/>
  <c r="I97" i="33"/>
  <c r="I98" i="33"/>
  <c r="I99" i="33"/>
  <c r="C12" i="33"/>
  <c r="C11" i="33" s="1"/>
  <c r="F12" i="33"/>
  <c r="I12" i="33"/>
  <c r="I11" i="33" s="1"/>
  <c r="D11" i="33"/>
  <c r="E11" i="33"/>
  <c r="G11" i="33"/>
  <c r="H11" i="33"/>
  <c r="J11" i="33"/>
  <c r="K11" i="33"/>
  <c r="K11" i="55"/>
  <c r="F48" i="55"/>
  <c r="D18" i="55"/>
  <c r="G18" i="55"/>
  <c r="H18" i="55"/>
  <c r="J18" i="55"/>
  <c r="K18" i="55"/>
  <c r="D95" i="55"/>
  <c r="D92" i="55" s="1"/>
  <c r="G95" i="55"/>
  <c r="H95" i="55"/>
  <c r="H92" i="55" s="1"/>
  <c r="J95" i="55"/>
  <c r="J92" i="55" s="1"/>
  <c r="K95" i="55"/>
  <c r="G92" i="55"/>
  <c r="K92" i="55"/>
  <c r="D85" i="55"/>
  <c r="G85" i="55"/>
  <c r="H85" i="55"/>
  <c r="J85" i="55"/>
  <c r="K85" i="55"/>
  <c r="D82" i="55"/>
  <c r="G82" i="55"/>
  <c r="H82" i="55"/>
  <c r="J82" i="55"/>
  <c r="K82" i="55"/>
  <c r="D77" i="55"/>
  <c r="G77" i="55"/>
  <c r="H77" i="55"/>
  <c r="J77" i="55"/>
  <c r="K77" i="55"/>
  <c r="D74" i="55"/>
  <c r="G74" i="55"/>
  <c r="H74" i="55"/>
  <c r="J74" i="55"/>
  <c r="K74" i="55"/>
  <c r="D71" i="55"/>
  <c r="G71" i="55"/>
  <c r="H71" i="55"/>
  <c r="J71" i="55"/>
  <c r="K71" i="55"/>
  <c r="D66" i="55"/>
  <c r="G66" i="55"/>
  <c r="H66" i="55"/>
  <c r="J66" i="55"/>
  <c r="K66" i="55"/>
  <c r="D61" i="55"/>
  <c r="G61" i="55"/>
  <c r="H61" i="55"/>
  <c r="J61" i="55"/>
  <c r="K61" i="55"/>
  <c r="D54" i="55"/>
  <c r="G54" i="55"/>
  <c r="H54" i="55"/>
  <c r="J54" i="55"/>
  <c r="K54" i="55"/>
  <c r="D51" i="55"/>
  <c r="G51" i="55"/>
  <c r="H51" i="55"/>
  <c r="J51" i="55"/>
  <c r="K51" i="55"/>
  <c r="D44" i="55"/>
  <c r="G44" i="55"/>
  <c r="H44" i="55"/>
  <c r="J44" i="55"/>
  <c r="K44" i="55"/>
  <c r="C80" i="55"/>
  <c r="C81" i="55"/>
  <c r="D41" i="55"/>
  <c r="G41" i="55"/>
  <c r="H41" i="55"/>
  <c r="J41" i="55"/>
  <c r="K41" i="55"/>
  <c r="D39" i="55"/>
  <c r="G39" i="55"/>
  <c r="H39" i="55"/>
  <c r="J39" i="55"/>
  <c r="K39" i="55"/>
  <c r="D36" i="55"/>
  <c r="F36" i="55"/>
  <c r="G36" i="55"/>
  <c r="H36" i="55"/>
  <c r="J36" i="55"/>
  <c r="K36" i="55"/>
  <c r="D33" i="55"/>
  <c r="G33" i="55"/>
  <c r="H33" i="55"/>
  <c r="J33" i="55"/>
  <c r="K33" i="55"/>
  <c r="D30" i="55"/>
  <c r="G30" i="55"/>
  <c r="H30" i="55"/>
  <c r="J30" i="55"/>
  <c r="K30" i="55"/>
  <c r="D27" i="55"/>
  <c r="G27" i="55"/>
  <c r="H27" i="55"/>
  <c r="I27" i="55"/>
  <c r="J27" i="55"/>
  <c r="K27" i="55"/>
  <c r="K13" i="55"/>
  <c r="D13" i="55"/>
  <c r="D11" i="55" s="1"/>
  <c r="G13" i="55"/>
  <c r="G11" i="55" s="1"/>
  <c r="H13" i="55"/>
  <c r="H11" i="55" s="1"/>
  <c r="J13" i="55"/>
  <c r="J11" i="55" s="1"/>
  <c r="F12" i="55"/>
  <c r="F11" i="55" s="1"/>
  <c r="F14" i="55"/>
  <c r="F13" i="55" s="1"/>
  <c r="F15" i="55"/>
  <c r="F16" i="55"/>
  <c r="F19" i="55"/>
  <c r="F18" i="55" s="1"/>
  <c r="F20" i="55"/>
  <c r="F21" i="55"/>
  <c r="F22" i="55"/>
  <c r="F23" i="55"/>
  <c r="F24" i="55"/>
  <c r="F25" i="55"/>
  <c r="F26" i="55"/>
  <c r="F28" i="55"/>
  <c r="F27" i="55" s="1"/>
  <c r="F29" i="55"/>
  <c r="F31" i="55"/>
  <c r="F30" i="55" s="1"/>
  <c r="F32" i="55"/>
  <c r="F34" i="55"/>
  <c r="F35" i="55"/>
  <c r="F37" i="55"/>
  <c r="F38" i="55"/>
  <c r="F40" i="55"/>
  <c r="F39" i="55" s="1"/>
  <c r="F42" i="55"/>
  <c r="F41" i="55" s="1"/>
  <c r="F43" i="55"/>
  <c r="F45" i="55"/>
  <c r="F46" i="55"/>
  <c r="F44" i="55" s="1"/>
  <c r="F47" i="55"/>
  <c r="F49" i="55"/>
  <c r="F50" i="55"/>
  <c r="F52" i="55"/>
  <c r="F51" i="55" s="1"/>
  <c r="F53" i="55"/>
  <c r="F55" i="55"/>
  <c r="F56" i="55"/>
  <c r="F54" i="55" s="1"/>
  <c r="F57" i="55"/>
  <c r="F58" i="55"/>
  <c r="F59" i="55"/>
  <c r="F60" i="55"/>
  <c r="F62" i="55"/>
  <c r="F61" i="55" s="1"/>
  <c r="F63" i="55"/>
  <c r="F64" i="55"/>
  <c r="F65" i="55"/>
  <c r="F67" i="55"/>
  <c r="F66" i="55" s="1"/>
  <c r="F68" i="55"/>
  <c r="F69" i="55"/>
  <c r="F70" i="55"/>
  <c r="F72" i="55"/>
  <c r="F71" i="55" s="1"/>
  <c r="F73" i="55"/>
  <c r="F75" i="55"/>
  <c r="F76" i="55"/>
  <c r="F74" i="55" s="1"/>
  <c r="F78" i="55"/>
  <c r="F77" i="55" s="1"/>
  <c r="F79" i="55"/>
  <c r="F80" i="55"/>
  <c r="F81" i="55"/>
  <c r="F83" i="55"/>
  <c r="F84" i="55"/>
  <c r="F86" i="55"/>
  <c r="F87" i="55"/>
  <c r="F85" i="55" s="1"/>
  <c r="F88" i="55"/>
  <c r="F89" i="55"/>
  <c r="F90" i="55"/>
  <c r="F91" i="55"/>
  <c r="F93" i="55"/>
  <c r="F92" i="55" s="1"/>
  <c r="F94" i="55"/>
  <c r="F96" i="55"/>
  <c r="F97" i="55"/>
  <c r="F95" i="55" s="1"/>
  <c r="F98" i="55"/>
  <c r="F99" i="55"/>
  <c r="I12" i="55"/>
  <c r="I15" i="55"/>
  <c r="E15" i="55" s="1"/>
  <c r="C15" i="55" s="1"/>
  <c r="I16" i="55"/>
  <c r="E16" i="55" s="1"/>
  <c r="C16" i="55" s="1"/>
  <c r="I19" i="55"/>
  <c r="I18" i="55" s="1"/>
  <c r="I20" i="55"/>
  <c r="I21" i="55"/>
  <c r="E21" i="55" s="1"/>
  <c r="C21" i="55" s="1"/>
  <c r="I22" i="55"/>
  <c r="E22" i="55" s="1"/>
  <c r="C22" i="55" s="1"/>
  <c r="I23" i="55"/>
  <c r="I24" i="55"/>
  <c r="I25" i="55"/>
  <c r="E25" i="55" s="1"/>
  <c r="C25" i="55" s="1"/>
  <c r="I26" i="55"/>
  <c r="E26" i="55" s="1"/>
  <c r="C26" i="55" s="1"/>
  <c r="I28" i="55"/>
  <c r="I29" i="55"/>
  <c r="I31" i="55"/>
  <c r="E31" i="55" s="1"/>
  <c r="C31" i="55" s="1"/>
  <c r="C30" i="55" s="1"/>
  <c r="I32" i="55"/>
  <c r="E32" i="55" s="1"/>
  <c r="C32" i="55" s="1"/>
  <c r="I34" i="55"/>
  <c r="I35" i="55"/>
  <c r="I37" i="55"/>
  <c r="E37" i="55" s="1"/>
  <c r="C37" i="55" s="1"/>
  <c r="C36" i="55" s="1"/>
  <c r="I38" i="55"/>
  <c r="E38" i="55" s="1"/>
  <c r="C38" i="55" s="1"/>
  <c r="I40" i="55"/>
  <c r="I42" i="55"/>
  <c r="I43" i="55"/>
  <c r="E43" i="55" s="1"/>
  <c r="C43" i="55" s="1"/>
  <c r="I45" i="55"/>
  <c r="E45" i="55" s="1"/>
  <c r="C45" i="55" s="1"/>
  <c r="I46" i="55"/>
  <c r="I47" i="55"/>
  <c r="I48" i="55"/>
  <c r="E48" i="55" s="1"/>
  <c r="C48" i="55" s="1"/>
  <c r="I49" i="55"/>
  <c r="E49" i="55" s="1"/>
  <c r="C49" i="55" s="1"/>
  <c r="I50" i="55"/>
  <c r="I52" i="55"/>
  <c r="I53" i="55"/>
  <c r="E53" i="55" s="1"/>
  <c r="C53" i="55" s="1"/>
  <c r="I55" i="55"/>
  <c r="E55" i="55" s="1"/>
  <c r="I56" i="55"/>
  <c r="I57" i="55"/>
  <c r="I58" i="55"/>
  <c r="E58" i="55" s="1"/>
  <c r="C58" i="55" s="1"/>
  <c r="I59" i="55"/>
  <c r="E59" i="55" s="1"/>
  <c r="C59" i="55" s="1"/>
  <c r="I60" i="55"/>
  <c r="I62" i="55"/>
  <c r="I63" i="55"/>
  <c r="E63" i="55" s="1"/>
  <c r="C63" i="55" s="1"/>
  <c r="I64" i="55"/>
  <c r="E64" i="55" s="1"/>
  <c r="C64" i="55" s="1"/>
  <c r="I65" i="55"/>
  <c r="I67" i="55"/>
  <c r="I68" i="55"/>
  <c r="E68" i="55" s="1"/>
  <c r="C68" i="55" s="1"/>
  <c r="I69" i="55"/>
  <c r="E69" i="55" s="1"/>
  <c r="C69" i="55" s="1"/>
  <c r="I70" i="55"/>
  <c r="I72" i="55"/>
  <c r="I73" i="55"/>
  <c r="E73" i="55" s="1"/>
  <c r="C73" i="55" s="1"/>
  <c r="I75" i="55"/>
  <c r="E75" i="55" s="1"/>
  <c r="C75" i="55" s="1"/>
  <c r="I76" i="55"/>
  <c r="I78" i="55"/>
  <c r="I79" i="55"/>
  <c r="E79" i="55" s="1"/>
  <c r="C79" i="55" s="1"/>
  <c r="I80" i="55"/>
  <c r="I81" i="55"/>
  <c r="I83" i="55"/>
  <c r="I84" i="55"/>
  <c r="E84" i="55" s="1"/>
  <c r="I86" i="55"/>
  <c r="E86" i="55" s="1"/>
  <c r="C86" i="55" s="1"/>
  <c r="I87" i="55"/>
  <c r="I88" i="55"/>
  <c r="I89" i="55"/>
  <c r="E89" i="55" s="1"/>
  <c r="C89" i="55" s="1"/>
  <c r="I90" i="55"/>
  <c r="E90" i="55" s="1"/>
  <c r="C90" i="55" s="1"/>
  <c r="I91" i="55"/>
  <c r="I93" i="55"/>
  <c r="I94" i="55"/>
  <c r="E94" i="55" s="1"/>
  <c r="C94" i="55" s="1"/>
  <c r="I96" i="55"/>
  <c r="E96" i="55" s="1"/>
  <c r="C96" i="55" s="1"/>
  <c r="I97" i="55"/>
  <c r="I98" i="55"/>
  <c r="I99" i="55"/>
  <c r="E99" i="55" s="1"/>
  <c r="C99" i="55" s="1"/>
  <c r="D90" i="54"/>
  <c r="E90" i="54"/>
  <c r="F90" i="54"/>
  <c r="G90" i="54"/>
  <c r="H90" i="54"/>
  <c r="I90" i="54"/>
  <c r="J90" i="54"/>
  <c r="K90" i="54"/>
  <c r="L90" i="54"/>
  <c r="D83" i="54"/>
  <c r="E83" i="54"/>
  <c r="F83" i="54"/>
  <c r="C83" i="54" s="1"/>
  <c r="G83" i="54"/>
  <c r="H83" i="54"/>
  <c r="I83" i="54"/>
  <c r="J83" i="54"/>
  <c r="K83" i="54"/>
  <c r="L83" i="54"/>
  <c r="D80" i="54"/>
  <c r="E80" i="54"/>
  <c r="F80" i="54"/>
  <c r="G80" i="54"/>
  <c r="H80" i="54"/>
  <c r="I80" i="54"/>
  <c r="J80" i="54"/>
  <c r="K80" i="54"/>
  <c r="L80" i="54"/>
  <c r="D75" i="54"/>
  <c r="C75" i="54" s="1"/>
  <c r="E75" i="54"/>
  <c r="F75" i="54"/>
  <c r="G75" i="54"/>
  <c r="H75" i="54"/>
  <c r="I75" i="54"/>
  <c r="J75" i="54"/>
  <c r="K75" i="54"/>
  <c r="L75" i="54"/>
  <c r="D72" i="54"/>
  <c r="E72" i="54"/>
  <c r="F72" i="54"/>
  <c r="G72" i="54"/>
  <c r="H72" i="54"/>
  <c r="I72" i="54"/>
  <c r="J72" i="54"/>
  <c r="K72" i="54"/>
  <c r="L72" i="54"/>
  <c r="D69" i="54"/>
  <c r="E69" i="54"/>
  <c r="F69" i="54"/>
  <c r="G69" i="54"/>
  <c r="H69" i="54"/>
  <c r="I69" i="54"/>
  <c r="J69" i="54"/>
  <c r="K69" i="54"/>
  <c r="L69" i="54"/>
  <c r="D64" i="54"/>
  <c r="E64" i="54"/>
  <c r="F64" i="54"/>
  <c r="G64" i="54"/>
  <c r="H64" i="54"/>
  <c r="I64" i="54"/>
  <c r="J64" i="54"/>
  <c r="K64" i="54"/>
  <c r="L64" i="54"/>
  <c r="D59" i="54"/>
  <c r="C59" i="54" s="1"/>
  <c r="E59" i="54"/>
  <c r="F59" i="54"/>
  <c r="G59" i="54"/>
  <c r="H59" i="54"/>
  <c r="I59" i="54"/>
  <c r="J59" i="54"/>
  <c r="K59" i="54"/>
  <c r="L59" i="54"/>
  <c r="D52" i="54"/>
  <c r="E52" i="54"/>
  <c r="F52" i="54"/>
  <c r="G52" i="54"/>
  <c r="H52" i="54"/>
  <c r="I52" i="54"/>
  <c r="J52" i="54"/>
  <c r="K52" i="54"/>
  <c r="L52" i="54"/>
  <c r="D49" i="54"/>
  <c r="E49" i="54"/>
  <c r="F49" i="54"/>
  <c r="G49" i="54"/>
  <c r="H49" i="54"/>
  <c r="I49" i="54"/>
  <c r="J49" i="54"/>
  <c r="K49" i="54"/>
  <c r="L49" i="54"/>
  <c r="D42" i="54"/>
  <c r="E42" i="54"/>
  <c r="F42" i="54"/>
  <c r="G42" i="54"/>
  <c r="H42" i="54"/>
  <c r="I42" i="54"/>
  <c r="J42" i="54"/>
  <c r="K42" i="54"/>
  <c r="L42" i="54"/>
  <c r="D39" i="54"/>
  <c r="E39" i="54"/>
  <c r="F39" i="54"/>
  <c r="G39" i="54"/>
  <c r="H39" i="54"/>
  <c r="I39" i="54"/>
  <c r="J39" i="54"/>
  <c r="K39" i="54"/>
  <c r="L39" i="54"/>
  <c r="D37" i="54"/>
  <c r="E37" i="54"/>
  <c r="F37" i="54"/>
  <c r="G37" i="54"/>
  <c r="C37" i="54" s="1"/>
  <c r="H37" i="54"/>
  <c r="I37" i="54"/>
  <c r="J37" i="54"/>
  <c r="K37" i="54"/>
  <c r="L37" i="54"/>
  <c r="D34" i="54"/>
  <c r="C34" i="54" s="1"/>
  <c r="E34" i="54"/>
  <c r="F34" i="54"/>
  <c r="G34" i="54"/>
  <c r="H34" i="54"/>
  <c r="I34" i="54"/>
  <c r="J34" i="54"/>
  <c r="K34" i="54"/>
  <c r="L34" i="54"/>
  <c r="D31" i="54"/>
  <c r="E31" i="54"/>
  <c r="F31" i="54"/>
  <c r="F15" i="54" s="1"/>
  <c r="G31" i="54"/>
  <c r="H31" i="54"/>
  <c r="I31" i="54"/>
  <c r="J31" i="54"/>
  <c r="K31" i="54"/>
  <c r="L31" i="54"/>
  <c r="D25" i="54"/>
  <c r="C25" i="54" s="1"/>
  <c r="E25" i="54"/>
  <c r="F25" i="54"/>
  <c r="G25" i="54"/>
  <c r="H25" i="54"/>
  <c r="I25" i="54"/>
  <c r="J25" i="54"/>
  <c r="K25" i="54"/>
  <c r="L25" i="54"/>
  <c r="D16" i="54"/>
  <c r="E16" i="54"/>
  <c r="F16" i="54"/>
  <c r="G16" i="54"/>
  <c r="G15" i="54" s="1"/>
  <c r="H16" i="54"/>
  <c r="H15" i="54" s="1"/>
  <c r="I16" i="54"/>
  <c r="J16" i="54"/>
  <c r="K16" i="54"/>
  <c r="L16" i="54"/>
  <c r="K15" i="54"/>
  <c r="D13" i="54"/>
  <c r="E13" i="54"/>
  <c r="F13" i="54"/>
  <c r="G13" i="54"/>
  <c r="C13" i="54" s="1"/>
  <c r="H13" i="54"/>
  <c r="I13" i="54"/>
  <c r="J13" i="54"/>
  <c r="K13" i="54"/>
  <c r="L13" i="54"/>
  <c r="C10" i="54"/>
  <c r="C12" i="54"/>
  <c r="C14" i="54"/>
  <c r="C17" i="54"/>
  <c r="C18" i="54"/>
  <c r="C19" i="54"/>
  <c r="C20" i="54"/>
  <c r="C21" i="54"/>
  <c r="C22" i="54"/>
  <c r="C23" i="54"/>
  <c r="C24" i="54"/>
  <c r="C26" i="54"/>
  <c r="C27" i="54"/>
  <c r="C28" i="54"/>
  <c r="C29" i="54"/>
  <c r="C30" i="54"/>
  <c r="C32" i="54"/>
  <c r="C33" i="54"/>
  <c r="C35" i="54"/>
  <c r="C36" i="54"/>
  <c r="C38" i="54"/>
  <c r="C39" i="54"/>
  <c r="C40" i="54"/>
  <c r="C41" i="54"/>
  <c r="C43" i="54"/>
  <c r="C44" i="54"/>
  <c r="C45" i="54"/>
  <c r="C46" i="54"/>
  <c r="C47" i="54"/>
  <c r="C48" i="54"/>
  <c r="C49" i="54"/>
  <c r="C50" i="54"/>
  <c r="C51" i="54"/>
  <c r="C52" i="54"/>
  <c r="C53" i="54"/>
  <c r="C54" i="54"/>
  <c r="C55" i="54"/>
  <c r="C56" i="54"/>
  <c r="C57" i="54"/>
  <c r="C58" i="54"/>
  <c r="C60" i="54"/>
  <c r="C61" i="54"/>
  <c r="C62" i="54"/>
  <c r="C63" i="54"/>
  <c r="C64" i="54"/>
  <c r="C65" i="54"/>
  <c r="C66" i="54"/>
  <c r="C67" i="54"/>
  <c r="C68" i="54"/>
  <c r="C69" i="54"/>
  <c r="C70" i="54"/>
  <c r="C71" i="54"/>
  <c r="C72" i="54"/>
  <c r="C73" i="54"/>
  <c r="C74" i="54"/>
  <c r="C76" i="54"/>
  <c r="C77" i="54"/>
  <c r="C78" i="54"/>
  <c r="C79" i="54"/>
  <c r="C80" i="54"/>
  <c r="C81" i="54"/>
  <c r="C82" i="54"/>
  <c r="C84" i="54"/>
  <c r="C85" i="54"/>
  <c r="C86" i="54"/>
  <c r="C87" i="54"/>
  <c r="C88" i="54"/>
  <c r="C89" i="54"/>
  <c r="C90" i="54"/>
  <c r="C91" i="54"/>
  <c r="C92" i="54"/>
  <c r="C93" i="54"/>
  <c r="C94" i="54"/>
  <c r="C95" i="54"/>
  <c r="C96" i="54"/>
  <c r="C97" i="54"/>
  <c r="D9" i="54"/>
  <c r="G9" i="54"/>
  <c r="H9" i="54"/>
  <c r="K9" i="54"/>
  <c r="L9" i="54"/>
  <c r="D11" i="54"/>
  <c r="C11" i="54" s="1"/>
  <c r="E11" i="54"/>
  <c r="E9" i="54" s="1"/>
  <c r="F11" i="54"/>
  <c r="F9" i="54" s="1"/>
  <c r="C9" i="54" s="1"/>
  <c r="G11" i="54"/>
  <c r="H11" i="54"/>
  <c r="I11" i="54"/>
  <c r="I9" i="54" s="1"/>
  <c r="J11" i="54"/>
  <c r="J9" i="54" s="1"/>
  <c r="K11" i="54"/>
  <c r="L11" i="54"/>
  <c r="D28" i="53"/>
  <c r="C28" i="53" s="1"/>
  <c r="E28" i="53"/>
  <c r="F28" i="53"/>
  <c r="G28" i="53"/>
  <c r="H28" i="53"/>
  <c r="I28" i="53"/>
  <c r="J28" i="53"/>
  <c r="K28" i="53"/>
  <c r="D93" i="53"/>
  <c r="E93" i="53"/>
  <c r="F93" i="53"/>
  <c r="G93" i="53"/>
  <c r="H93" i="53"/>
  <c r="I93" i="53"/>
  <c r="J93" i="53"/>
  <c r="K93" i="53"/>
  <c r="D91" i="53"/>
  <c r="E91" i="53"/>
  <c r="F91" i="53"/>
  <c r="G91" i="53"/>
  <c r="H91" i="53"/>
  <c r="I91" i="53"/>
  <c r="J91" i="53"/>
  <c r="K91" i="53"/>
  <c r="D90" i="53"/>
  <c r="E90" i="53"/>
  <c r="F90" i="53"/>
  <c r="G90" i="53"/>
  <c r="H90" i="53"/>
  <c r="I90" i="53"/>
  <c r="J90" i="53"/>
  <c r="K90" i="53"/>
  <c r="D88" i="53"/>
  <c r="E88" i="53"/>
  <c r="F88" i="53"/>
  <c r="G88" i="53"/>
  <c r="H88" i="53"/>
  <c r="I88" i="53"/>
  <c r="J88" i="53"/>
  <c r="K88" i="53"/>
  <c r="D83" i="53"/>
  <c r="E83" i="53"/>
  <c r="F83" i="53"/>
  <c r="G83" i="53"/>
  <c r="H83" i="53"/>
  <c r="I83" i="53"/>
  <c r="J83" i="53"/>
  <c r="K83" i="53"/>
  <c r="K80" i="53"/>
  <c r="D80" i="53"/>
  <c r="E80" i="53"/>
  <c r="F80" i="53"/>
  <c r="G80" i="53"/>
  <c r="H80" i="53"/>
  <c r="I80" i="53"/>
  <c r="J80" i="53"/>
  <c r="D78" i="53"/>
  <c r="E78" i="53"/>
  <c r="F78" i="53"/>
  <c r="G78" i="53"/>
  <c r="H78" i="53"/>
  <c r="I78" i="53"/>
  <c r="J78" i="53"/>
  <c r="K78" i="53"/>
  <c r="D75" i="53"/>
  <c r="E75" i="53"/>
  <c r="F75" i="53"/>
  <c r="G75" i="53"/>
  <c r="H75" i="53"/>
  <c r="I75" i="53"/>
  <c r="J75" i="53"/>
  <c r="K75" i="53"/>
  <c r="D72" i="53"/>
  <c r="E72" i="53"/>
  <c r="F72" i="53"/>
  <c r="G72" i="53"/>
  <c r="H72" i="53"/>
  <c r="I72" i="53"/>
  <c r="J72" i="53"/>
  <c r="K72" i="53"/>
  <c r="D69" i="53"/>
  <c r="E69" i="53"/>
  <c r="F69" i="53"/>
  <c r="G69" i="53"/>
  <c r="H69" i="53"/>
  <c r="I69" i="53"/>
  <c r="J69" i="53"/>
  <c r="K69" i="53"/>
  <c r="D64" i="53"/>
  <c r="E64" i="53"/>
  <c r="F64" i="53"/>
  <c r="G64" i="53"/>
  <c r="H64" i="53"/>
  <c r="I64" i="53"/>
  <c r="J64" i="53"/>
  <c r="K64" i="53"/>
  <c r="D59" i="53"/>
  <c r="E59" i="53"/>
  <c r="F59" i="53"/>
  <c r="G59" i="53"/>
  <c r="H59" i="53"/>
  <c r="I59" i="53"/>
  <c r="J59" i="53"/>
  <c r="K59" i="53"/>
  <c r="D52" i="53"/>
  <c r="E52" i="53"/>
  <c r="F52" i="53"/>
  <c r="G52" i="53"/>
  <c r="H52" i="53"/>
  <c r="I52" i="53"/>
  <c r="J52" i="53"/>
  <c r="K52" i="53"/>
  <c r="D49" i="53"/>
  <c r="E49" i="53"/>
  <c r="F49" i="53"/>
  <c r="G49" i="53"/>
  <c r="H49" i="53"/>
  <c r="I49" i="53"/>
  <c r="J49" i="53"/>
  <c r="K49" i="53"/>
  <c r="D47" i="53"/>
  <c r="E47" i="53"/>
  <c r="F47" i="53"/>
  <c r="G47" i="53"/>
  <c r="H47" i="53"/>
  <c r="I47" i="53"/>
  <c r="J47" i="53"/>
  <c r="K47" i="53"/>
  <c r="D42" i="53"/>
  <c r="E42" i="53"/>
  <c r="F42" i="53"/>
  <c r="G42" i="53"/>
  <c r="H42" i="53"/>
  <c r="I42" i="53"/>
  <c r="J42" i="53"/>
  <c r="K42" i="53"/>
  <c r="D39" i="53"/>
  <c r="E39" i="53"/>
  <c r="F39" i="53"/>
  <c r="G39" i="53"/>
  <c r="H39" i="53"/>
  <c r="I39" i="53"/>
  <c r="J39" i="53"/>
  <c r="K39" i="53"/>
  <c r="D37" i="53"/>
  <c r="E37" i="53"/>
  <c r="F37" i="53"/>
  <c r="G37" i="53"/>
  <c r="H37" i="53"/>
  <c r="I37" i="53"/>
  <c r="J37" i="53"/>
  <c r="K37" i="53"/>
  <c r="D34" i="53"/>
  <c r="E34" i="53"/>
  <c r="F34" i="53"/>
  <c r="G34" i="53"/>
  <c r="H34" i="53"/>
  <c r="I34" i="53"/>
  <c r="J34" i="53"/>
  <c r="K34" i="53"/>
  <c r="D31" i="53"/>
  <c r="E31" i="53"/>
  <c r="F31" i="53"/>
  <c r="G31" i="53"/>
  <c r="H31" i="53"/>
  <c r="I31" i="53"/>
  <c r="J31" i="53"/>
  <c r="K31" i="53"/>
  <c r="C27" i="53"/>
  <c r="D25" i="53"/>
  <c r="E25" i="53"/>
  <c r="F25" i="53"/>
  <c r="G25" i="53"/>
  <c r="H25" i="53"/>
  <c r="I25" i="53"/>
  <c r="J25" i="53"/>
  <c r="K25" i="53"/>
  <c r="F33" i="55" l="1"/>
  <c r="F17" i="55" s="1"/>
  <c r="I41" i="55"/>
  <c r="I74" i="55"/>
  <c r="I85" i="55"/>
  <c r="I95" i="55"/>
  <c r="I77" i="55"/>
  <c r="I82" i="55"/>
  <c r="F11" i="33"/>
  <c r="C42" i="54"/>
  <c r="E98" i="55"/>
  <c r="C98" i="55" s="1"/>
  <c r="E93" i="55"/>
  <c r="E88" i="55"/>
  <c r="C88" i="55" s="1"/>
  <c r="E83" i="55"/>
  <c r="C83" i="55" s="1"/>
  <c r="E72" i="55"/>
  <c r="E67" i="55"/>
  <c r="E62" i="55"/>
  <c r="E57" i="55"/>
  <c r="C57" i="55" s="1"/>
  <c r="E52" i="55"/>
  <c r="E47" i="55"/>
  <c r="C47" i="55" s="1"/>
  <c r="E42" i="55"/>
  <c r="E35" i="55"/>
  <c r="C35" i="55" s="1"/>
  <c r="E29" i="55"/>
  <c r="C29" i="55" s="1"/>
  <c r="E24" i="55"/>
  <c r="C24" i="55" s="1"/>
  <c r="E20" i="55"/>
  <c r="C20" i="55" s="1"/>
  <c r="E12" i="55"/>
  <c r="I36" i="55"/>
  <c r="E36" i="55"/>
  <c r="C55" i="55"/>
  <c r="I51" i="55"/>
  <c r="I54" i="55"/>
  <c r="I66" i="55"/>
  <c r="K17" i="55"/>
  <c r="K100" i="55" s="1"/>
  <c r="C31" i="54"/>
  <c r="J15" i="54"/>
  <c r="E97" i="55"/>
  <c r="C97" i="55" s="1"/>
  <c r="C95" i="55" s="1"/>
  <c r="E91" i="55"/>
  <c r="C91" i="55" s="1"/>
  <c r="E87" i="55"/>
  <c r="C87" i="55" s="1"/>
  <c r="C85" i="55" s="1"/>
  <c r="E76" i="55"/>
  <c r="C76" i="55" s="1"/>
  <c r="C74" i="55" s="1"/>
  <c r="E70" i="55"/>
  <c r="C70" i="55" s="1"/>
  <c r="E65" i="55"/>
  <c r="C65" i="55" s="1"/>
  <c r="E60" i="55"/>
  <c r="C60" i="55" s="1"/>
  <c r="E56" i="55"/>
  <c r="C56" i="55" s="1"/>
  <c r="E50" i="55"/>
  <c r="C50" i="55" s="1"/>
  <c r="E46" i="55"/>
  <c r="C46" i="55" s="1"/>
  <c r="C44" i="55" s="1"/>
  <c r="E34" i="55"/>
  <c r="C34" i="55" s="1"/>
  <c r="E28" i="55"/>
  <c r="E23" i="55"/>
  <c r="C23" i="55" s="1"/>
  <c r="E19" i="55"/>
  <c r="F82" i="55"/>
  <c r="I30" i="55"/>
  <c r="E30" i="55"/>
  <c r="I33" i="55"/>
  <c r="I71" i="55"/>
  <c r="I92" i="55"/>
  <c r="J17" i="55"/>
  <c r="H17" i="55"/>
  <c r="G17" i="55"/>
  <c r="D17" i="55"/>
  <c r="C84" i="55"/>
  <c r="C82" i="55" s="1"/>
  <c r="E78" i="55"/>
  <c r="C62" i="55"/>
  <c r="C61" i="55" s="1"/>
  <c r="I61" i="55"/>
  <c r="I44" i="55"/>
  <c r="E44" i="55"/>
  <c r="E40" i="55"/>
  <c r="C40" i="55" s="1"/>
  <c r="C39" i="55" s="1"/>
  <c r="I39" i="55"/>
  <c r="I17" i="55" s="1"/>
  <c r="E39" i="55"/>
  <c r="D15" i="54"/>
  <c r="I15" i="54"/>
  <c r="E15" i="54"/>
  <c r="L15" i="54"/>
  <c r="C15" i="54" s="1"/>
  <c r="C98" i="54" s="1"/>
  <c r="C16" i="54"/>
  <c r="D16" i="53"/>
  <c r="D15" i="53" s="1"/>
  <c r="E16" i="53"/>
  <c r="E15" i="53" s="1"/>
  <c r="F16" i="53"/>
  <c r="F15" i="53" s="1"/>
  <c r="G16" i="53"/>
  <c r="G15" i="53" s="1"/>
  <c r="H16" i="53"/>
  <c r="I16" i="53"/>
  <c r="J16" i="53"/>
  <c r="K16" i="53"/>
  <c r="K15" i="53" s="1"/>
  <c r="H15" i="53"/>
  <c r="I15" i="53"/>
  <c r="J15" i="53"/>
  <c r="C12" i="53"/>
  <c r="C11" i="53" s="1"/>
  <c r="D11" i="53"/>
  <c r="E11" i="53"/>
  <c r="F11" i="53"/>
  <c r="G11" i="53"/>
  <c r="H11" i="53"/>
  <c r="I11" i="53"/>
  <c r="J11" i="53"/>
  <c r="K11" i="53"/>
  <c r="C10" i="53"/>
  <c r="C14" i="53"/>
  <c r="C17" i="53"/>
  <c r="C18" i="53"/>
  <c r="C19" i="53"/>
  <c r="C20" i="53"/>
  <c r="C21" i="53"/>
  <c r="C22" i="53"/>
  <c r="C23" i="53"/>
  <c r="C24" i="53"/>
  <c r="C26" i="53"/>
  <c r="C29" i="53"/>
  <c r="C30" i="53"/>
  <c r="C32" i="53"/>
  <c r="C33" i="53"/>
  <c r="C35" i="53"/>
  <c r="C36" i="53"/>
  <c r="C38" i="53"/>
  <c r="C37" i="53" s="1"/>
  <c r="C40" i="53"/>
  <c r="C41" i="53"/>
  <c r="C43" i="53"/>
  <c r="C44" i="53"/>
  <c r="C45" i="53"/>
  <c r="C46" i="53"/>
  <c r="C48" i="53"/>
  <c r="C47" i="53" s="1"/>
  <c r="C50" i="53"/>
  <c r="C49" i="53" s="1"/>
  <c r="C51" i="53"/>
  <c r="C52" i="53"/>
  <c r="C53" i="53"/>
  <c r="C54" i="53"/>
  <c r="C55" i="53"/>
  <c r="C56" i="53"/>
  <c r="C57" i="53"/>
  <c r="C58" i="53"/>
  <c r="C59" i="53"/>
  <c r="C60" i="53"/>
  <c r="C61" i="53"/>
  <c r="C62" i="53"/>
  <c r="C63" i="53"/>
  <c r="C64" i="53"/>
  <c r="C65" i="53"/>
  <c r="C66" i="53"/>
  <c r="C67" i="53"/>
  <c r="C68" i="53"/>
  <c r="C69" i="53"/>
  <c r="C70" i="53"/>
  <c r="C71" i="53"/>
  <c r="C72" i="53"/>
  <c r="C73" i="53"/>
  <c r="C74" i="53"/>
  <c r="C75" i="53"/>
  <c r="C76" i="53"/>
  <c r="C77" i="53"/>
  <c r="C78" i="53"/>
  <c r="C79" i="53"/>
  <c r="C80" i="53"/>
  <c r="C81" i="53"/>
  <c r="C82" i="53"/>
  <c r="C83" i="53"/>
  <c r="C84" i="53"/>
  <c r="C85" i="53"/>
  <c r="C86" i="53"/>
  <c r="C87" i="53"/>
  <c r="C88" i="53"/>
  <c r="C89" i="53"/>
  <c r="C90" i="53"/>
  <c r="C92" i="53"/>
  <c r="C91" i="53" s="1"/>
  <c r="C93" i="53"/>
  <c r="C94" i="53"/>
  <c r="C95" i="53"/>
  <c r="C96" i="53"/>
  <c r="C97" i="53"/>
  <c r="D13" i="53"/>
  <c r="C13" i="53" s="1"/>
  <c r="E13" i="53"/>
  <c r="F13" i="53"/>
  <c r="F9" i="53" s="1"/>
  <c r="G13" i="53"/>
  <c r="H13" i="53"/>
  <c r="I13" i="53"/>
  <c r="J13" i="53"/>
  <c r="J9" i="53" s="1"/>
  <c r="K13" i="53"/>
  <c r="K9" i="53" s="1"/>
  <c r="D9" i="53"/>
  <c r="H9" i="53"/>
  <c r="D85" i="34"/>
  <c r="E85" i="34"/>
  <c r="G85" i="34"/>
  <c r="H85" i="34"/>
  <c r="D82" i="34"/>
  <c r="E82" i="34"/>
  <c r="G82" i="34"/>
  <c r="H82" i="34"/>
  <c r="D80" i="34"/>
  <c r="E80" i="34"/>
  <c r="G80" i="34"/>
  <c r="H80" i="34"/>
  <c r="D77" i="34"/>
  <c r="E77" i="34"/>
  <c r="G77" i="34"/>
  <c r="H77" i="34"/>
  <c r="D74" i="34"/>
  <c r="E74" i="34"/>
  <c r="G74" i="34"/>
  <c r="H74" i="34"/>
  <c r="D71" i="34"/>
  <c r="E71" i="34"/>
  <c r="G71" i="34"/>
  <c r="H71" i="34"/>
  <c r="D66" i="34"/>
  <c r="E66" i="34"/>
  <c r="G66" i="34"/>
  <c r="H66" i="34"/>
  <c r="C62" i="34"/>
  <c r="C63" i="34"/>
  <c r="C64" i="34"/>
  <c r="C65" i="34"/>
  <c r="C67" i="34"/>
  <c r="C68" i="34"/>
  <c r="C69" i="34"/>
  <c r="C70" i="34"/>
  <c r="C72" i="34"/>
  <c r="C71" i="34" s="1"/>
  <c r="C73" i="34"/>
  <c r="C75" i="34"/>
  <c r="C74" i="34" s="1"/>
  <c r="C76" i="34"/>
  <c r="C78" i="34"/>
  <c r="C77" i="34" s="1"/>
  <c r="C79" i="34"/>
  <c r="C81" i="34"/>
  <c r="C80" i="34" s="1"/>
  <c r="C83" i="34"/>
  <c r="C84" i="34"/>
  <c r="C82" i="34" s="1"/>
  <c r="C86" i="34"/>
  <c r="C85" i="34" s="1"/>
  <c r="C87" i="34"/>
  <c r="C88" i="34"/>
  <c r="C89" i="34"/>
  <c r="C90" i="34"/>
  <c r="C91" i="34"/>
  <c r="C92" i="34"/>
  <c r="C93" i="34"/>
  <c r="C94" i="34"/>
  <c r="C95" i="34"/>
  <c r="C96" i="34"/>
  <c r="C97" i="34"/>
  <c r="C98" i="34"/>
  <c r="C99" i="34"/>
  <c r="C58" i="34"/>
  <c r="D61" i="34"/>
  <c r="E61" i="34"/>
  <c r="C61" i="34" s="1"/>
  <c r="G61" i="34"/>
  <c r="H61" i="34"/>
  <c r="D54" i="34"/>
  <c r="E54" i="34"/>
  <c r="G54" i="34"/>
  <c r="H54" i="34"/>
  <c r="D51" i="34"/>
  <c r="E51" i="34"/>
  <c r="G51" i="34"/>
  <c r="H51" i="34"/>
  <c r="D49" i="34"/>
  <c r="E49" i="34"/>
  <c r="G49" i="34"/>
  <c r="H49" i="34"/>
  <c r="D44" i="34"/>
  <c r="E44" i="34"/>
  <c r="G44" i="34"/>
  <c r="H44" i="34"/>
  <c r="D41" i="34"/>
  <c r="E41" i="34"/>
  <c r="G41" i="34"/>
  <c r="H41" i="34"/>
  <c r="D39" i="34"/>
  <c r="E39" i="34"/>
  <c r="G39" i="34"/>
  <c r="H39" i="34"/>
  <c r="D36" i="34"/>
  <c r="E36" i="34"/>
  <c r="G36" i="34"/>
  <c r="D33" i="34"/>
  <c r="E33" i="34"/>
  <c r="G33" i="34"/>
  <c r="H33" i="34"/>
  <c r="D30" i="34"/>
  <c r="E30" i="34"/>
  <c r="G30" i="34"/>
  <c r="H30" i="34"/>
  <c r="D27" i="34"/>
  <c r="E27" i="34"/>
  <c r="G27" i="34"/>
  <c r="H27" i="34"/>
  <c r="D18" i="34"/>
  <c r="E18" i="34"/>
  <c r="G18" i="34"/>
  <c r="H18" i="34"/>
  <c r="D15" i="34"/>
  <c r="E15" i="34"/>
  <c r="G15" i="34"/>
  <c r="H15" i="34"/>
  <c r="C107" i="34"/>
  <c r="C12" i="34"/>
  <c r="C13" i="34"/>
  <c r="C16" i="34"/>
  <c r="C15" i="34" s="1"/>
  <c r="C19" i="34"/>
  <c r="C20" i="34"/>
  <c r="C21" i="34"/>
  <c r="C22" i="34"/>
  <c r="C23" i="34"/>
  <c r="C24" i="34"/>
  <c r="C25" i="34"/>
  <c r="C26" i="34"/>
  <c r="C28" i="34"/>
  <c r="C27" i="34" s="1"/>
  <c r="C29" i="34"/>
  <c r="C31" i="34"/>
  <c r="C32" i="34"/>
  <c r="C34" i="34"/>
  <c r="C35" i="34"/>
  <c r="C37" i="34"/>
  <c r="C38" i="34"/>
  <c r="C40" i="34"/>
  <c r="C39" i="34" s="1"/>
  <c r="C42" i="34"/>
  <c r="C41" i="34" s="1"/>
  <c r="C43" i="34"/>
  <c r="C45" i="34"/>
  <c r="C44" i="34" s="1"/>
  <c r="C46" i="34"/>
  <c r="C47" i="34"/>
  <c r="C48" i="34"/>
  <c r="C50" i="34"/>
  <c r="C49" i="34" s="1"/>
  <c r="C52" i="34"/>
  <c r="C51" i="34" s="1"/>
  <c r="C53" i="34"/>
  <c r="C55" i="34"/>
  <c r="C56" i="34"/>
  <c r="C57" i="34"/>
  <c r="C59" i="34"/>
  <c r="C60" i="34"/>
  <c r="C11" i="34"/>
  <c r="F12" i="34"/>
  <c r="F13" i="34"/>
  <c r="F14" i="34"/>
  <c r="F16" i="34"/>
  <c r="F15" i="34" s="1"/>
  <c r="F19" i="34"/>
  <c r="F18" i="34" s="1"/>
  <c r="F20" i="34"/>
  <c r="F21" i="34"/>
  <c r="F22" i="34"/>
  <c r="F23" i="34"/>
  <c r="F24" i="34"/>
  <c r="F25" i="34"/>
  <c r="F26" i="34"/>
  <c r="F28" i="34"/>
  <c r="F27" i="34" s="1"/>
  <c r="F29" i="34"/>
  <c r="F31" i="34"/>
  <c r="F32" i="34"/>
  <c r="F30" i="34" s="1"/>
  <c r="F34" i="34"/>
  <c r="F33" i="34" s="1"/>
  <c r="F35" i="34"/>
  <c r="F99" i="34"/>
  <c r="F11" i="34"/>
  <c r="K98" i="53" l="1"/>
  <c r="C39" i="53"/>
  <c r="E33" i="55"/>
  <c r="C28" i="55"/>
  <c r="C27" i="55" s="1"/>
  <c r="E27" i="55"/>
  <c r="E51" i="55"/>
  <c r="C52" i="55"/>
  <c r="C51" i="55" s="1"/>
  <c r="E71" i="55"/>
  <c r="C72" i="55"/>
  <c r="C71" i="55" s="1"/>
  <c r="E85" i="55"/>
  <c r="C12" i="55"/>
  <c r="C33" i="55"/>
  <c r="E82" i="55"/>
  <c r="C36" i="34"/>
  <c r="C30" i="34"/>
  <c r="C66" i="34"/>
  <c r="C42" i="53"/>
  <c r="C78" i="55"/>
  <c r="C77" i="55" s="1"/>
  <c r="E77" i="55"/>
  <c r="C19" i="55"/>
  <c r="C18" i="55" s="1"/>
  <c r="E18" i="55"/>
  <c r="C54" i="55"/>
  <c r="C42" i="55"/>
  <c r="C41" i="55" s="1"/>
  <c r="E41" i="55"/>
  <c r="E61" i="55"/>
  <c r="E95" i="55"/>
  <c r="E74" i="55"/>
  <c r="E54" i="55"/>
  <c r="E66" i="55"/>
  <c r="C67" i="55"/>
  <c r="C66" i="55" s="1"/>
  <c r="E92" i="55"/>
  <c r="C93" i="55"/>
  <c r="C92" i="55" s="1"/>
  <c r="C17" i="55"/>
  <c r="C31" i="53"/>
  <c r="C34" i="53"/>
  <c r="C25" i="53"/>
  <c r="C16" i="53"/>
  <c r="G9" i="53"/>
  <c r="I9" i="53"/>
  <c r="E9" i="53"/>
  <c r="C54" i="34"/>
  <c r="F98" i="34"/>
  <c r="C33" i="34"/>
  <c r="D17" i="34"/>
  <c r="G17" i="34"/>
  <c r="E17" i="34"/>
  <c r="C18" i="34"/>
  <c r="C16" i="85"/>
  <c r="D16" i="85"/>
  <c r="C11" i="85"/>
  <c r="D11" i="85"/>
  <c r="C15" i="53" l="1"/>
  <c r="E17" i="55"/>
  <c r="C9" i="53"/>
  <c r="C17" i="34"/>
  <c r="F97" i="34"/>
  <c r="F96" i="34" l="1"/>
  <c r="D12" i="36"/>
  <c r="D15" i="36"/>
  <c r="D18" i="36"/>
  <c r="D21" i="36"/>
  <c r="D24" i="36"/>
  <c r="D27" i="36"/>
  <c r="D30" i="36"/>
  <c r="D33" i="36"/>
  <c r="D36" i="36"/>
  <c r="C39" i="36"/>
  <c r="D38" i="36"/>
  <c r="D37" i="36"/>
  <c r="D41" i="4"/>
  <c r="E41" i="4"/>
  <c r="F41" i="4"/>
  <c r="G41" i="4"/>
  <c r="H41" i="4"/>
  <c r="I41" i="4"/>
  <c r="J41" i="4"/>
  <c r="K41" i="4"/>
  <c r="F98" i="50"/>
  <c r="I98" i="50"/>
  <c r="F96" i="50"/>
  <c r="I96" i="50"/>
  <c r="F95" i="50"/>
  <c r="I95" i="50"/>
  <c r="I94" i="50" s="1"/>
  <c r="F93" i="50"/>
  <c r="I93" i="50"/>
  <c r="I92" i="50" s="1"/>
  <c r="D97" i="50"/>
  <c r="G97" i="50"/>
  <c r="H97" i="50"/>
  <c r="J97" i="50"/>
  <c r="K97" i="50"/>
  <c r="D94" i="50"/>
  <c r="G94" i="50"/>
  <c r="H94" i="50"/>
  <c r="J94" i="50"/>
  <c r="K94" i="50"/>
  <c r="D92" i="50"/>
  <c r="G92" i="50"/>
  <c r="H92" i="50"/>
  <c r="J92" i="50"/>
  <c r="K92" i="50"/>
  <c r="F95" i="34" l="1"/>
  <c r="E98" i="50"/>
  <c r="C98" i="50" s="1"/>
  <c r="C97" i="50" s="1"/>
  <c r="D39" i="36"/>
  <c r="E95" i="50"/>
  <c r="E96" i="50"/>
  <c r="F92" i="50"/>
  <c r="F94" i="50"/>
  <c r="I97" i="50"/>
  <c r="E93" i="50"/>
  <c r="F97" i="50"/>
  <c r="E97" i="50"/>
  <c r="J91" i="50"/>
  <c r="D91" i="50"/>
  <c r="H91" i="50"/>
  <c r="I91" i="50"/>
  <c r="G91" i="50"/>
  <c r="K91" i="50"/>
  <c r="F89" i="50"/>
  <c r="I89" i="50"/>
  <c r="F88" i="50"/>
  <c r="F87" i="50"/>
  <c r="F86" i="50"/>
  <c r="I88" i="50"/>
  <c r="I87" i="50"/>
  <c r="I86" i="50"/>
  <c r="C83" i="50"/>
  <c r="C82" i="50" s="1"/>
  <c r="F81" i="50"/>
  <c r="I81" i="50"/>
  <c r="F73" i="50"/>
  <c r="I73" i="50"/>
  <c r="F72" i="50"/>
  <c r="I72" i="50"/>
  <c r="F79" i="50"/>
  <c r="F78" i="50"/>
  <c r="I79" i="50"/>
  <c r="I78" i="50"/>
  <c r="D77" i="50"/>
  <c r="G77" i="50"/>
  <c r="H77" i="50"/>
  <c r="J77" i="50"/>
  <c r="K77" i="50"/>
  <c r="F76" i="50"/>
  <c r="F75" i="50"/>
  <c r="I76" i="50"/>
  <c r="I75" i="50"/>
  <c r="D74" i="50"/>
  <c r="G74" i="50"/>
  <c r="H74" i="50"/>
  <c r="J74" i="50"/>
  <c r="K74" i="50"/>
  <c r="D85" i="50"/>
  <c r="G85" i="50"/>
  <c r="H85" i="50"/>
  <c r="J85" i="50"/>
  <c r="K85" i="50"/>
  <c r="D82" i="50"/>
  <c r="E82" i="50"/>
  <c r="F82" i="50"/>
  <c r="G82" i="50"/>
  <c r="H82" i="50"/>
  <c r="I82" i="50"/>
  <c r="J82" i="50"/>
  <c r="K82" i="50"/>
  <c r="D80" i="50"/>
  <c r="F80" i="50"/>
  <c r="G80" i="50"/>
  <c r="H80" i="50"/>
  <c r="I80" i="50"/>
  <c r="J80" i="50"/>
  <c r="K80" i="50"/>
  <c r="I62" i="50"/>
  <c r="I69" i="50"/>
  <c r="I68" i="50"/>
  <c r="I67" i="50"/>
  <c r="I70" i="50"/>
  <c r="F70" i="50"/>
  <c r="F69" i="50"/>
  <c r="F68" i="50"/>
  <c r="F67" i="50"/>
  <c r="F65" i="50"/>
  <c r="F64" i="50"/>
  <c r="F63" i="50"/>
  <c r="F62" i="50"/>
  <c r="D66" i="50"/>
  <c r="G66" i="50"/>
  <c r="H66" i="50"/>
  <c r="J66" i="50"/>
  <c r="K66" i="50"/>
  <c r="I65" i="50"/>
  <c r="I63" i="50"/>
  <c r="E62" i="50"/>
  <c r="F60" i="50"/>
  <c r="I60" i="50"/>
  <c r="F59" i="50"/>
  <c r="F58" i="50"/>
  <c r="F57" i="50"/>
  <c r="F56" i="50"/>
  <c r="F55" i="50"/>
  <c r="G54" i="50"/>
  <c r="I59" i="50"/>
  <c r="I58" i="50"/>
  <c r="I57" i="50"/>
  <c r="I56" i="50"/>
  <c r="I55" i="50"/>
  <c r="D54" i="50"/>
  <c r="H54" i="50"/>
  <c r="J54" i="50"/>
  <c r="K54" i="50"/>
  <c r="F53" i="50"/>
  <c r="I53" i="50"/>
  <c r="F52" i="50"/>
  <c r="I52" i="50"/>
  <c r="D51" i="50"/>
  <c r="G51" i="50"/>
  <c r="H51" i="50"/>
  <c r="J51" i="50"/>
  <c r="K51" i="50"/>
  <c r="D49" i="50"/>
  <c r="G49" i="50"/>
  <c r="H49" i="50"/>
  <c r="J49" i="50"/>
  <c r="K49" i="50"/>
  <c r="F50" i="50"/>
  <c r="I50" i="50"/>
  <c r="F48" i="50"/>
  <c r="I48" i="50"/>
  <c r="F47" i="50"/>
  <c r="I47" i="50"/>
  <c r="F46" i="50"/>
  <c r="I46" i="50"/>
  <c r="F45" i="50"/>
  <c r="I45" i="50"/>
  <c r="D44" i="50"/>
  <c r="G44" i="50"/>
  <c r="H44" i="50"/>
  <c r="J44" i="50"/>
  <c r="K44" i="50"/>
  <c r="F43" i="50"/>
  <c r="F42" i="50"/>
  <c r="I43" i="50"/>
  <c r="I42" i="50"/>
  <c r="D41" i="50"/>
  <c r="G41" i="50"/>
  <c r="H41" i="50"/>
  <c r="J41" i="50"/>
  <c r="K41" i="50"/>
  <c r="F40" i="50"/>
  <c r="I40" i="50"/>
  <c r="F38" i="50"/>
  <c r="F37" i="50"/>
  <c r="I38" i="50"/>
  <c r="I37" i="50"/>
  <c r="D36" i="50"/>
  <c r="G36" i="50"/>
  <c r="H36" i="50"/>
  <c r="J36" i="50"/>
  <c r="K36" i="50"/>
  <c r="F35" i="50"/>
  <c r="F34" i="50"/>
  <c r="I35" i="50"/>
  <c r="I34" i="50"/>
  <c r="D33" i="50"/>
  <c r="G33" i="50"/>
  <c r="H33" i="50"/>
  <c r="J33" i="50"/>
  <c r="K33" i="50"/>
  <c r="F32" i="50"/>
  <c r="I32" i="50"/>
  <c r="F31" i="50"/>
  <c r="I31" i="50"/>
  <c r="D30" i="50"/>
  <c r="G30" i="50"/>
  <c r="H30" i="50"/>
  <c r="J30" i="50"/>
  <c r="K30" i="50"/>
  <c r="F29" i="50"/>
  <c r="F28" i="50"/>
  <c r="I29" i="50"/>
  <c r="I28" i="50"/>
  <c r="D27" i="50"/>
  <c r="G27" i="50"/>
  <c r="H27" i="50"/>
  <c r="J27" i="50"/>
  <c r="K27" i="50"/>
  <c r="F19" i="50"/>
  <c r="F20" i="50"/>
  <c r="F21" i="50"/>
  <c r="F22" i="50"/>
  <c r="F23" i="50"/>
  <c r="F24" i="50"/>
  <c r="F25" i="50"/>
  <c r="F26" i="50"/>
  <c r="I20" i="50"/>
  <c r="I21" i="50"/>
  <c r="I22" i="50"/>
  <c r="I23" i="50"/>
  <c r="I25" i="50"/>
  <c r="I26" i="50"/>
  <c r="I19" i="50"/>
  <c r="D18" i="50"/>
  <c r="G18" i="50"/>
  <c r="H18" i="50"/>
  <c r="J18" i="50"/>
  <c r="K18" i="50"/>
  <c r="F16" i="50"/>
  <c r="I16" i="50"/>
  <c r="D15" i="50"/>
  <c r="G15" i="50"/>
  <c r="H15" i="50"/>
  <c r="J15" i="50"/>
  <c r="K15" i="50"/>
  <c r="D13" i="50"/>
  <c r="G13" i="50"/>
  <c r="H13" i="50"/>
  <c r="J13" i="50"/>
  <c r="K13" i="50"/>
  <c r="F14" i="50"/>
  <c r="I14" i="50"/>
  <c r="C77" i="88"/>
  <c r="D95" i="88"/>
  <c r="E95" i="88"/>
  <c r="F95" i="88"/>
  <c r="G95" i="88"/>
  <c r="H95" i="88"/>
  <c r="I95" i="88"/>
  <c r="J95" i="88"/>
  <c r="K95" i="88"/>
  <c r="L95" i="88"/>
  <c r="D92" i="88"/>
  <c r="E92" i="88"/>
  <c r="F92" i="88"/>
  <c r="G92" i="88"/>
  <c r="H92" i="88"/>
  <c r="I92" i="88"/>
  <c r="J92" i="88"/>
  <c r="K92" i="88"/>
  <c r="L92" i="88"/>
  <c r="D87" i="88"/>
  <c r="E87" i="88"/>
  <c r="F87" i="88"/>
  <c r="G87" i="88"/>
  <c r="H87" i="88"/>
  <c r="I87" i="88"/>
  <c r="J87" i="88"/>
  <c r="K87" i="88"/>
  <c r="L87" i="88"/>
  <c r="C85" i="88"/>
  <c r="C86" i="88"/>
  <c r="C84" i="88"/>
  <c r="C82" i="88"/>
  <c r="C81" i="88"/>
  <c r="C79" i="88"/>
  <c r="D83" i="88"/>
  <c r="E83" i="88"/>
  <c r="F83" i="88"/>
  <c r="G83" i="88"/>
  <c r="H83" i="88"/>
  <c r="I83" i="88"/>
  <c r="J83" i="88"/>
  <c r="K83" i="88"/>
  <c r="L83" i="88"/>
  <c r="D80" i="88"/>
  <c r="E80" i="88"/>
  <c r="F80" i="88"/>
  <c r="G80" i="88"/>
  <c r="H80" i="88"/>
  <c r="I80" i="88"/>
  <c r="J80" i="88"/>
  <c r="K80" i="88"/>
  <c r="L80" i="88"/>
  <c r="D78" i="88"/>
  <c r="E78" i="88"/>
  <c r="F78" i="88"/>
  <c r="G78" i="88"/>
  <c r="H78" i="88"/>
  <c r="I78" i="88"/>
  <c r="J78" i="88"/>
  <c r="K78" i="88"/>
  <c r="L78" i="88"/>
  <c r="C74" i="88"/>
  <c r="C73" i="88"/>
  <c r="D72" i="88"/>
  <c r="E72" i="88"/>
  <c r="F72" i="88"/>
  <c r="G72" i="88"/>
  <c r="H72" i="88"/>
  <c r="I72" i="88"/>
  <c r="K72" i="88"/>
  <c r="D69" i="88"/>
  <c r="F69" i="88"/>
  <c r="G69" i="88"/>
  <c r="H69" i="88"/>
  <c r="I69" i="88"/>
  <c r="J69" i="88"/>
  <c r="K69" i="88"/>
  <c r="L69" i="88"/>
  <c r="D64" i="88"/>
  <c r="E64" i="88"/>
  <c r="F64" i="88"/>
  <c r="G64" i="88"/>
  <c r="H64" i="88"/>
  <c r="I64" i="88"/>
  <c r="J64" i="88"/>
  <c r="K64" i="88"/>
  <c r="L64" i="88"/>
  <c r="D59" i="88"/>
  <c r="E59" i="88"/>
  <c r="F59" i="88"/>
  <c r="G59" i="88"/>
  <c r="H59" i="88"/>
  <c r="I59" i="88"/>
  <c r="J59" i="88"/>
  <c r="K59" i="88"/>
  <c r="L59" i="88"/>
  <c r="C56" i="88"/>
  <c r="C57" i="88"/>
  <c r="D52" i="88"/>
  <c r="E52" i="88"/>
  <c r="F52" i="88"/>
  <c r="G52" i="88"/>
  <c r="H52" i="88"/>
  <c r="I52" i="88"/>
  <c r="J52" i="88"/>
  <c r="K52" i="88"/>
  <c r="L52" i="88"/>
  <c r="D49" i="88"/>
  <c r="F49" i="88"/>
  <c r="H49" i="88"/>
  <c r="J49" i="88"/>
  <c r="K49" i="88"/>
  <c r="L49" i="88"/>
  <c r="D47" i="88"/>
  <c r="E47" i="88"/>
  <c r="F47" i="88"/>
  <c r="G47" i="88"/>
  <c r="H47" i="88"/>
  <c r="I47" i="88"/>
  <c r="J47" i="88"/>
  <c r="K47" i="88"/>
  <c r="L47" i="88"/>
  <c r="C46" i="88"/>
  <c r="C45" i="88"/>
  <c r="C44" i="88"/>
  <c r="D42" i="88"/>
  <c r="E42" i="88"/>
  <c r="F42" i="88"/>
  <c r="G42" i="88"/>
  <c r="H42" i="88"/>
  <c r="I42" i="88"/>
  <c r="J42" i="88"/>
  <c r="K42" i="88"/>
  <c r="L42" i="88"/>
  <c r="D39" i="88"/>
  <c r="E39" i="88"/>
  <c r="F39" i="88"/>
  <c r="G39" i="88"/>
  <c r="H39" i="88"/>
  <c r="I39" i="88"/>
  <c r="J39" i="88"/>
  <c r="K39" i="88"/>
  <c r="L39" i="88"/>
  <c r="C38" i="88"/>
  <c r="D37" i="88"/>
  <c r="E37" i="88"/>
  <c r="F37" i="88"/>
  <c r="G37" i="88"/>
  <c r="H37" i="88"/>
  <c r="I37" i="88"/>
  <c r="J37" i="88"/>
  <c r="K37" i="88"/>
  <c r="L37" i="88"/>
  <c r="D34" i="88"/>
  <c r="E34" i="88"/>
  <c r="F34" i="88"/>
  <c r="G34" i="88"/>
  <c r="H34" i="88"/>
  <c r="I34" i="88"/>
  <c r="J34" i="88"/>
  <c r="K34" i="88"/>
  <c r="L34" i="88"/>
  <c r="D31" i="88"/>
  <c r="E31" i="88"/>
  <c r="F31" i="88"/>
  <c r="G31" i="88"/>
  <c r="H31" i="88"/>
  <c r="I31" i="88"/>
  <c r="J31" i="88"/>
  <c r="K31" i="88"/>
  <c r="L31" i="88"/>
  <c r="D28" i="88"/>
  <c r="E28" i="88"/>
  <c r="F28" i="88"/>
  <c r="G28" i="88"/>
  <c r="H28" i="88"/>
  <c r="I28" i="88"/>
  <c r="J28" i="88"/>
  <c r="K28" i="88"/>
  <c r="L28" i="88"/>
  <c r="D25" i="88"/>
  <c r="E25" i="88"/>
  <c r="F25" i="88"/>
  <c r="G25" i="88"/>
  <c r="H25" i="88"/>
  <c r="I25" i="88"/>
  <c r="J25" i="88"/>
  <c r="K25" i="88"/>
  <c r="L25" i="88"/>
  <c r="D16" i="88"/>
  <c r="E16" i="88"/>
  <c r="F16" i="88"/>
  <c r="G16" i="88"/>
  <c r="H16" i="88"/>
  <c r="I16" i="88"/>
  <c r="J16" i="88"/>
  <c r="K16" i="88"/>
  <c r="L16" i="88"/>
  <c r="C17" i="88"/>
  <c r="D13" i="88"/>
  <c r="E13" i="88"/>
  <c r="F13" i="88"/>
  <c r="G13" i="88"/>
  <c r="H13" i="88"/>
  <c r="I13" i="88"/>
  <c r="J13" i="88"/>
  <c r="K13" i="88"/>
  <c r="L13" i="88"/>
  <c r="D11" i="88"/>
  <c r="E11" i="88"/>
  <c r="F11" i="88"/>
  <c r="G11" i="88"/>
  <c r="H11" i="88"/>
  <c r="I11" i="88"/>
  <c r="J11" i="88"/>
  <c r="K11" i="88"/>
  <c r="L11" i="88"/>
  <c r="C91" i="48"/>
  <c r="D95" i="48"/>
  <c r="E95" i="48"/>
  <c r="F95" i="48"/>
  <c r="G95" i="48"/>
  <c r="H95" i="48"/>
  <c r="I95" i="48"/>
  <c r="J95" i="48"/>
  <c r="K95" i="48"/>
  <c r="D90" i="48"/>
  <c r="E90" i="48"/>
  <c r="F90" i="48"/>
  <c r="G90" i="48"/>
  <c r="H90" i="48"/>
  <c r="I90" i="48"/>
  <c r="J90" i="48"/>
  <c r="K90" i="48"/>
  <c r="E92" i="48"/>
  <c r="G92" i="48"/>
  <c r="I92" i="48"/>
  <c r="K92" i="48"/>
  <c r="D87" i="48"/>
  <c r="E87" i="48"/>
  <c r="F87" i="48"/>
  <c r="G87" i="48"/>
  <c r="H87" i="48"/>
  <c r="J87" i="48"/>
  <c r="I87" i="48"/>
  <c r="K87" i="48"/>
  <c r="C83" i="48"/>
  <c r="D83" i="48"/>
  <c r="E83" i="48"/>
  <c r="F83" i="48"/>
  <c r="G83" i="48"/>
  <c r="H83" i="48"/>
  <c r="I83" i="48"/>
  <c r="J83" i="48"/>
  <c r="K83" i="48"/>
  <c r="C80" i="48"/>
  <c r="D80" i="48"/>
  <c r="E80" i="48"/>
  <c r="F80" i="48"/>
  <c r="G80" i="48"/>
  <c r="H80" i="48"/>
  <c r="I80" i="48"/>
  <c r="J80" i="48"/>
  <c r="K80" i="48"/>
  <c r="C78" i="48"/>
  <c r="D78" i="48"/>
  <c r="E78" i="48"/>
  <c r="F78" i="48"/>
  <c r="G78" i="48"/>
  <c r="H78" i="48"/>
  <c r="I78" i="48"/>
  <c r="J78" i="48"/>
  <c r="K78" i="48"/>
  <c r="E75" i="48"/>
  <c r="F75" i="48"/>
  <c r="G75" i="48"/>
  <c r="H75" i="48"/>
  <c r="I75" i="48"/>
  <c r="J75" i="48"/>
  <c r="K75" i="48"/>
  <c r="C73" i="48"/>
  <c r="D72" i="48"/>
  <c r="E72" i="48"/>
  <c r="F72" i="48"/>
  <c r="G72" i="48"/>
  <c r="H72" i="48"/>
  <c r="I72" i="48"/>
  <c r="J72" i="48"/>
  <c r="K72" i="48"/>
  <c r="C70" i="48"/>
  <c r="D69" i="48"/>
  <c r="E69" i="48"/>
  <c r="F69" i="48"/>
  <c r="G69" i="48"/>
  <c r="H69" i="48"/>
  <c r="I69" i="48"/>
  <c r="J69" i="48"/>
  <c r="K69" i="48"/>
  <c r="C67" i="48"/>
  <c r="D64" i="48"/>
  <c r="E64" i="48"/>
  <c r="F64" i="48"/>
  <c r="G64" i="48"/>
  <c r="H64" i="48"/>
  <c r="I64" i="48"/>
  <c r="J64" i="48"/>
  <c r="K64" i="48"/>
  <c r="C62" i="48"/>
  <c r="D59" i="48"/>
  <c r="E59" i="48"/>
  <c r="F59" i="48"/>
  <c r="G59" i="48"/>
  <c r="H59" i="48"/>
  <c r="I59" i="48"/>
  <c r="J59" i="48"/>
  <c r="K59" i="48"/>
  <c r="C54" i="48"/>
  <c r="C55" i="48"/>
  <c r="C56" i="48"/>
  <c r="C57" i="48"/>
  <c r="C53" i="48"/>
  <c r="D52" i="48"/>
  <c r="E52" i="48"/>
  <c r="F52" i="48"/>
  <c r="G52" i="48"/>
  <c r="H52" i="48"/>
  <c r="I52" i="48"/>
  <c r="J52" i="48"/>
  <c r="K52" i="48"/>
  <c r="C51" i="48"/>
  <c r="C50" i="48"/>
  <c r="D49" i="48"/>
  <c r="E49" i="48"/>
  <c r="F49" i="48"/>
  <c r="G49" i="48"/>
  <c r="H49" i="48"/>
  <c r="I49" i="48"/>
  <c r="J49" i="48"/>
  <c r="K49" i="48"/>
  <c r="C48" i="48"/>
  <c r="D47" i="48"/>
  <c r="E47" i="48"/>
  <c r="F47" i="48"/>
  <c r="G47" i="48"/>
  <c r="H47" i="48"/>
  <c r="I47" i="48"/>
  <c r="J47" i="48"/>
  <c r="K47" i="48"/>
  <c r="C44" i="48"/>
  <c r="C43" i="48"/>
  <c r="D42" i="48"/>
  <c r="E42" i="48"/>
  <c r="F42" i="48"/>
  <c r="G42" i="48"/>
  <c r="H42" i="48"/>
  <c r="I42" i="48"/>
  <c r="J42" i="48"/>
  <c r="K42" i="48"/>
  <c r="C41" i="48"/>
  <c r="C40" i="48"/>
  <c r="D39" i="48"/>
  <c r="E39" i="48"/>
  <c r="F39" i="48"/>
  <c r="G39" i="48"/>
  <c r="H39" i="48"/>
  <c r="I39" i="48"/>
  <c r="J39" i="48"/>
  <c r="K39" i="48"/>
  <c r="C38" i="48"/>
  <c r="C37" i="48" s="1"/>
  <c r="D37" i="48"/>
  <c r="E37" i="48"/>
  <c r="F37" i="48"/>
  <c r="G37" i="48"/>
  <c r="H37" i="48"/>
  <c r="I37" i="48"/>
  <c r="J37" i="48"/>
  <c r="K37" i="48"/>
  <c r="C36" i="48"/>
  <c r="C35" i="48"/>
  <c r="D34" i="48"/>
  <c r="E34" i="48"/>
  <c r="F34" i="48"/>
  <c r="G34" i="48"/>
  <c r="H34" i="48"/>
  <c r="I34" i="48"/>
  <c r="J34" i="48"/>
  <c r="K34" i="48"/>
  <c r="C33" i="48"/>
  <c r="C32" i="48"/>
  <c r="D31" i="48"/>
  <c r="E31" i="48"/>
  <c r="F31" i="48"/>
  <c r="G31" i="48"/>
  <c r="H31" i="48"/>
  <c r="I31" i="48"/>
  <c r="J31" i="48"/>
  <c r="K31" i="48"/>
  <c r="C30" i="48"/>
  <c r="C29" i="48"/>
  <c r="D28" i="48"/>
  <c r="E28" i="48"/>
  <c r="F28" i="48"/>
  <c r="G28" i="48"/>
  <c r="H28" i="48"/>
  <c r="I28" i="48"/>
  <c r="J28" i="48"/>
  <c r="K28" i="48"/>
  <c r="C27" i="48"/>
  <c r="C26" i="48"/>
  <c r="C23" i="48"/>
  <c r="C18" i="48"/>
  <c r="C19" i="48"/>
  <c r="C20" i="48"/>
  <c r="C21" i="48"/>
  <c r="C22" i="48"/>
  <c r="C24" i="48"/>
  <c r="C17" i="48"/>
  <c r="C85" i="45"/>
  <c r="D85" i="45"/>
  <c r="E85" i="45"/>
  <c r="F85" i="45"/>
  <c r="G85" i="45"/>
  <c r="C97" i="45"/>
  <c r="D97" i="45"/>
  <c r="E97" i="45"/>
  <c r="F97" i="45"/>
  <c r="G97" i="45"/>
  <c r="H97" i="45"/>
  <c r="C94" i="45"/>
  <c r="D94" i="45"/>
  <c r="E94" i="45"/>
  <c r="F94" i="45"/>
  <c r="G94" i="45"/>
  <c r="H94" i="45"/>
  <c r="C92" i="45"/>
  <c r="D92" i="45"/>
  <c r="D91" i="45" s="1"/>
  <c r="E92" i="45"/>
  <c r="F92" i="45"/>
  <c r="G92" i="45"/>
  <c r="H92" i="45"/>
  <c r="H85" i="45"/>
  <c r="C82" i="45"/>
  <c r="D82" i="45"/>
  <c r="E82" i="45"/>
  <c r="F82" i="45"/>
  <c r="G82" i="45"/>
  <c r="H82" i="45"/>
  <c r="C80" i="45"/>
  <c r="D80" i="45"/>
  <c r="E80" i="45"/>
  <c r="F80" i="45"/>
  <c r="G80" i="45"/>
  <c r="H80" i="45"/>
  <c r="C77" i="45"/>
  <c r="D77" i="45"/>
  <c r="E77" i="45"/>
  <c r="F77" i="45"/>
  <c r="G77" i="45"/>
  <c r="H77" i="45"/>
  <c r="C74" i="45"/>
  <c r="D74" i="45"/>
  <c r="E74" i="45"/>
  <c r="F74" i="45"/>
  <c r="G74" i="45"/>
  <c r="H74" i="45"/>
  <c r="C71" i="45"/>
  <c r="D71" i="45"/>
  <c r="E71" i="45"/>
  <c r="F71" i="45"/>
  <c r="G71" i="45"/>
  <c r="H71" i="45"/>
  <c r="C66" i="45"/>
  <c r="D66" i="45"/>
  <c r="E66" i="45"/>
  <c r="F66" i="45"/>
  <c r="G66" i="45"/>
  <c r="C61" i="45"/>
  <c r="D61" i="45"/>
  <c r="E61" i="45"/>
  <c r="F61" i="45"/>
  <c r="G61" i="45"/>
  <c r="H66" i="45"/>
  <c r="H61" i="45"/>
  <c r="C54" i="45"/>
  <c r="E54" i="45"/>
  <c r="F54" i="45"/>
  <c r="G54" i="45"/>
  <c r="H54" i="45"/>
  <c r="C51" i="45"/>
  <c r="D51" i="45"/>
  <c r="E51" i="45"/>
  <c r="F51" i="45"/>
  <c r="G51" i="45"/>
  <c r="H51" i="45"/>
  <c r="C49" i="45"/>
  <c r="D49" i="45"/>
  <c r="E49" i="45"/>
  <c r="F49" i="45"/>
  <c r="G49" i="45"/>
  <c r="H49" i="45"/>
  <c r="C44" i="45"/>
  <c r="D44" i="45"/>
  <c r="E44" i="45"/>
  <c r="F44" i="45"/>
  <c r="G44" i="45"/>
  <c r="H44" i="45"/>
  <c r="C41" i="45"/>
  <c r="D41" i="45"/>
  <c r="E41" i="45"/>
  <c r="F41" i="45"/>
  <c r="G41" i="45"/>
  <c r="H41" i="45"/>
  <c r="C39" i="45"/>
  <c r="D39" i="45"/>
  <c r="E39" i="45"/>
  <c r="F39" i="45"/>
  <c r="G39" i="45"/>
  <c r="H39" i="45"/>
  <c r="C36" i="45"/>
  <c r="D36" i="45"/>
  <c r="E36" i="45"/>
  <c r="F36" i="45"/>
  <c r="G36" i="45"/>
  <c r="H36" i="45"/>
  <c r="C33" i="45"/>
  <c r="D33" i="45"/>
  <c r="E33" i="45"/>
  <c r="F33" i="45"/>
  <c r="G33" i="45"/>
  <c r="H33" i="45"/>
  <c r="D30" i="45"/>
  <c r="C30" i="45"/>
  <c r="E30" i="45"/>
  <c r="F30" i="45"/>
  <c r="G30" i="45"/>
  <c r="H30" i="45"/>
  <c r="C19" i="45"/>
  <c r="C20" i="45"/>
  <c r="C21" i="45"/>
  <c r="C22" i="45"/>
  <c r="C23" i="45"/>
  <c r="C24" i="45"/>
  <c r="C25" i="45"/>
  <c r="C26" i="45"/>
  <c r="H18" i="45"/>
  <c r="C15" i="45"/>
  <c r="D15" i="45"/>
  <c r="E15" i="45"/>
  <c r="F15" i="45"/>
  <c r="G15" i="45"/>
  <c r="H15" i="45"/>
  <c r="C13" i="45"/>
  <c r="D113" i="34" s="1"/>
  <c r="D13" i="45"/>
  <c r="E13" i="45"/>
  <c r="F13" i="45"/>
  <c r="G13" i="45"/>
  <c r="H13" i="45"/>
  <c r="E94" i="50" l="1"/>
  <c r="F94" i="34"/>
  <c r="C95" i="50"/>
  <c r="E91" i="45"/>
  <c r="C90" i="48"/>
  <c r="C47" i="48"/>
  <c r="C87" i="48"/>
  <c r="E9" i="88"/>
  <c r="C37" i="88"/>
  <c r="C72" i="88"/>
  <c r="G9" i="88"/>
  <c r="I9" i="88"/>
  <c r="C78" i="88"/>
  <c r="E81" i="50"/>
  <c r="C96" i="50"/>
  <c r="E14" i="50"/>
  <c r="I13" i="50"/>
  <c r="E22" i="50"/>
  <c r="E40" i="50"/>
  <c r="C62" i="50"/>
  <c r="E70" i="50"/>
  <c r="I74" i="50"/>
  <c r="E75" i="50"/>
  <c r="E76" i="50"/>
  <c r="E86" i="50"/>
  <c r="C86" i="50" s="1"/>
  <c r="E37" i="50"/>
  <c r="E63" i="50"/>
  <c r="E24" i="50"/>
  <c r="E20" i="50"/>
  <c r="I41" i="50"/>
  <c r="E42" i="50"/>
  <c r="E47" i="50"/>
  <c r="I49" i="50"/>
  <c r="E53" i="50"/>
  <c r="E60" i="50"/>
  <c r="E69" i="50"/>
  <c r="F74" i="50"/>
  <c r="E88" i="50"/>
  <c r="E89" i="50"/>
  <c r="F91" i="50"/>
  <c r="F15" i="50"/>
  <c r="F13" i="50"/>
  <c r="F49" i="50"/>
  <c r="E55" i="50"/>
  <c r="E59" i="50"/>
  <c r="E65" i="50"/>
  <c r="E92" i="50"/>
  <c r="C93" i="50"/>
  <c r="E25" i="50"/>
  <c r="E56" i="50"/>
  <c r="E73" i="50"/>
  <c r="E72" i="50"/>
  <c r="E87" i="50"/>
  <c r="I85" i="50"/>
  <c r="F85" i="50"/>
  <c r="E79" i="50"/>
  <c r="F77" i="50"/>
  <c r="I77" i="50"/>
  <c r="E78" i="50"/>
  <c r="E74" i="50"/>
  <c r="E68" i="50"/>
  <c r="E67" i="50"/>
  <c r="F66" i="50"/>
  <c r="E58" i="50"/>
  <c r="E57" i="50"/>
  <c r="C55" i="50"/>
  <c r="F54" i="50"/>
  <c r="I54" i="50"/>
  <c r="C53" i="50"/>
  <c r="I51" i="50"/>
  <c r="E52" i="50"/>
  <c r="E51" i="50" s="1"/>
  <c r="E50" i="50"/>
  <c r="C48" i="50"/>
  <c r="F44" i="50"/>
  <c r="C46" i="50"/>
  <c r="I44" i="50"/>
  <c r="E45" i="50"/>
  <c r="E43" i="50"/>
  <c r="F41" i="50"/>
  <c r="E38" i="50"/>
  <c r="E36" i="50" s="1"/>
  <c r="F36" i="50"/>
  <c r="I36" i="50"/>
  <c r="E35" i="50"/>
  <c r="I33" i="50"/>
  <c r="E34" i="50"/>
  <c r="F33" i="50"/>
  <c r="E32" i="50"/>
  <c r="F30" i="50"/>
  <c r="E31" i="50"/>
  <c r="I30" i="50"/>
  <c r="I27" i="50"/>
  <c r="E29" i="50"/>
  <c r="F27" i="50"/>
  <c r="E28" i="50"/>
  <c r="E26" i="50"/>
  <c r="E23" i="50"/>
  <c r="F18" i="50"/>
  <c r="E21" i="50"/>
  <c r="I18" i="50"/>
  <c r="E19" i="50"/>
  <c r="E16" i="50"/>
  <c r="E15" i="50" s="1"/>
  <c r="I15" i="50"/>
  <c r="C83" i="88"/>
  <c r="C80" i="88"/>
  <c r="C16" i="88"/>
  <c r="K9" i="88"/>
  <c r="J9" i="88"/>
  <c r="F9" i="88"/>
  <c r="H9" i="88"/>
  <c r="D9" i="88"/>
  <c r="L9" i="88"/>
  <c r="C52" i="48"/>
  <c r="C49" i="48"/>
  <c r="C42" i="48"/>
  <c r="C39" i="48"/>
  <c r="C34" i="48"/>
  <c r="C31" i="48"/>
  <c r="C28" i="48"/>
  <c r="C91" i="45"/>
  <c r="G91" i="45"/>
  <c r="F91" i="45"/>
  <c r="H91" i="45"/>
  <c r="I27" i="8"/>
  <c r="I26" i="8" s="1"/>
  <c r="D26" i="8"/>
  <c r="G26" i="8"/>
  <c r="H26" i="8"/>
  <c r="J26" i="8"/>
  <c r="K26" i="8"/>
  <c r="D22" i="8"/>
  <c r="E22" i="8"/>
  <c r="F22" i="8"/>
  <c r="G22" i="8"/>
  <c r="H22" i="8"/>
  <c r="I22" i="8"/>
  <c r="J22" i="8"/>
  <c r="K22" i="8"/>
  <c r="F18" i="8"/>
  <c r="I18" i="8"/>
  <c r="C18" i="8"/>
  <c r="I14" i="8"/>
  <c r="C12" i="8"/>
  <c r="F12" i="8"/>
  <c r="I12" i="8"/>
  <c r="D11" i="8"/>
  <c r="G11" i="8"/>
  <c r="H11" i="8"/>
  <c r="J11" i="8"/>
  <c r="K11" i="8"/>
  <c r="D17" i="8"/>
  <c r="G17" i="8"/>
  <c r="H17" i="8"/>
  <c r="J17" i="8"/>
  <c r="K17" i="8"/>
  <c r="C15" i="5"/>
  <c r="C10" i="5"/>
  <c r="F93" i="34" l="1"/>
  <c r="E30" i="50"/>
  <c r="C94" i="50"/>
  <c r="C81" i="50"/>
  <c r="E80" i="50"/>
  <c r="C67" i="50"/>
  <c r="C92" i="50"/>
  <c r="C65" i="50"/>
  <c r="C89" i="50"/>
  <c r="C60" i="50"/>
  <c r="C47" i="50"/>
  <c r="C37" i="50"/>
  <c r="C70" i="50"/>
  <c r="C66" i="50" s="1"/>
  <c r="C40" i="50"/>
  <c r="C32" i="50"/>
  <c r="C38" i="50"/>
  <c r="C57" i="50"/>
  <c r="C68" i="50"/>
  <c r="C73" i="50"/>
  <c r="C20" i="50"/>
  <c r="C75" i="50"/>
  <c r="C14" i="50"/>
  <c r="E13" i="50"/>
  <c r="C21" i="50"/>
  <c r="C35" i="50"/>
  <c r="C23" i="50"/>
  <c r="C29" i="50"/>
  <c r="C31" i="50"/>
  <c r="C58" i="50"/>
  <c r="C56" i="50"/>
  <c r="E91" i="50"/>
  <c r="C59" i="50"/>
  <c r="C88" i="50"/>
  <c r="C69" i="50"/>
  <c r="C24" i="50"/>
  <c r="C63" i="50"/>
  <c r="C22" i="50"/>
  <c r="C16" i="50"/>
  <c r="C26" i="50"/>
  <c r="C43" i="50"/>
  <c r="C52" i="50"/>
  <c r="C79" i="50"/>
  <c r="C87" i="50"/>
  <c r="C25" i="50"/>
  <c r="C76" i="50"/>
  <c r="E85" i="50"/>
  <c r="E77" i="50"/>
  <c r="C78" i="50"/>
  <c r="E66" i="50"/>
  <c r="E54" i="50"/>
  <c r="C50" i="50"/>
  <c r="E49" i="50"/>
  <c r="E44" i="50"/>
  <c r="C45" i="50"/>
  <c r="C42" i="50"/>
  <c r="E41" i="50"/>
  <c r="E33" i="50"/>
  <c r="C34" i="50"/>
  <c r="E27" i="50"/>
  <c r="C28" i="50"/>
  <c r="E18" i="50"/>
  <c r="C19" i="50"/>
  <c r="C11" i="4"/>
  <c r="C10" i="4"/>
  <c r="C9" i="5"/>
  <c r="C24" i="2"/>
  <c r="F30" i="2"/>
  <c r="F26" i="2"/>
  <c r="F24" i="2"/>
  <c r="F92" i="34" l="1"/>
  <c r="C80" i="50"/>
  <c r="C44" i="50"/>
  <c r="C51" i="50"/>
  <c r="C74" i="50"/>
  <c r="C91" i="50"/>
  <c r="C41" i="50"/>
  <c r="C18" i="50"/>
  <c r="C33" i="50"/>
  <c r="C77" i="50"/>
  <c r="C85" i="50"/>
  <c r="C54" i="50"/>
  <c r="C30" i="50"/>
  <c r="C49" i="50"/>
  <c r="C27" i="50"/>
  <c r="C15" i="50"/>
  <c r="C13" i="50"/>
  <c r="C36" i="50"/>
  <c r="D101" i="29"/>
  <c r="E101" i="29"/>
  <c r="D99" i="29"/>
  <c r="E99" i="29"/>
  <c r="F97" i="29"/>
  <c r="F94" i="29" s="1"/>
  <c r="G97" i="29"/>
  <c r="G94" i="29" s="1"/>
  <c r="H97" i="29"/>
  <c r="H94" i="29" s="1"/>
  <c r="I97" i="29"/>
  <c r="I94" i="29" s="1"/>
  <c r="D98" i="29"/>
  <c r="E98" i="29"/>
  <c r="D95" i="29"/>
  <c r="E95" i="29"/>
  <c r="F92" i="29"/>
  <c r="G92" i="29"/>
  <c r="H92" i="29"/>
  <c r="I92" i="29"/>
  <c r="D93" i="29"/>
  <c r="D92" i="29" s="1"/>
  <c r="E93" i="29"/>
  <c r="E92" i="29" s="1"/>
  <c r="D91" i="29"/>
  <c r="E91" i="29"/>
  <c r="D90" i="29"/>
  <c r="E90" i="29"/>
  <c r="D89" i="29"/>
  <c r="E89" i="29"/>
  <c r="D88" i="29"/>
  <c r="E88" i="29"/>
  <c r="F87" i="29"/>
  <c r="G87" i="29"/>
  <c r="H87" i="29"/>
  <c r="I87" i="29"/>
  <c r="D86" i="29"/>
  <c r="E86" i="29"/>
  <c r="D81" i="29"/>
  <c r="E81" i="29"/>
  <c r="F79" i="29"/>
  <c r="G79" i="29"/>
  <c r="H79" i="29"/>
  <c r="I79" i="29"/>
  <c r="D80" i="29"/>
  <c r="E80" i="29"/>
  <c r="D77" i="29"/>
  <c r="E77" i="29"/>
  <c r="F73" i="29"/>
  <c r="G73" i="29"/>
  <c r="H73" i="29"/>
  <c r="I73" i="29"/>
  <c r="D75" i="29"/>
  <c r="E75" i="29"/>
  <c r="D74" i="29"/>
  <c r="D73" i="29" s="1"/>
  <c r="E74" i="29"/>
  <c r="E73" i="29" s="1"/>
  <c r="D72" i="29"/>
  <c r="E72" i="29"/>
  <c r="D71" i="29"/>
  <c r="E71" i="29"/>
  <c r="D70" i="29"/>
  <c r="E70" i="29"/>
  <c r="D69" i="29"/>
  <c r="E69" i="29"/>
  <c r="D67" i="29"/>
  <c r="E67" i="29"/>
  <c r="D66" i="29"/>
  <c r="E66" i="29"/>
  <c r="D65" i="29"/>
  <c r="E65" i="29"/>
  <c r="D64" i="29"/>
  <c r="E64" i="29"/>
  <c r="D61" i="29"/>
  <c r="E61" i="29"/>
  <c r="D60" i="29"/>
  <c r="E60" i="29"/>
  <c r="D59" i="29"/>
  <c r="E59" i="29"/>
  <c r="D58" i="29"/>
  <c r="E58" i="29"/>
  <c r="D57" i="29"/>
  <c r="E57" i="29"/>
  <c r="D55" i="29"/>
  <c r="E55" i="29"/>
  <c r="D54" i="29"/>
  <c r="E54" i="29"/>
  <c r="D50" i="29"/>
  <c r="E50" i="29"/>
  <c r="D48" i="29"/>
  <c r="E48" i="29"/>
  <c r="D47" i="29"/>
  <c r="E47" i="29"/>
  <c r="D45" i="29"/>
  <c r="E45" i="29"/>
  <c r="D44" i="29"/>
  <c r="E44" i="29"/>
  <c r="D40" i="29"/>
  <c r="E40" i="29"/>
  <c r="D37" i="29"/>
  <c r="E37" i="29"/>
  <c r="D36" i="29"/>
  <c r="E36" i="29"/>
  <c r="D34" i="29"/>
  <c r="E34" i="29"/>
  <c r="D33" i="29"/>
  <c r="D32" i="29" s="1"/>
  <c r="E33" i="29"/>
  <c r="F32" i="29"/>
  <c r="G32" i="29"/>
  <c r="H32" i="29"/>
  <c r="I32" i="29"/>
  <c r="D31" i="29"/>
  <c r="E31" i="29"/>
  <c r="D30" i="29"/>
  <c r="E30" i="29"/>
  <c r="D28" i="29"/>
  <c r="E28" i="29"/>
  <c r="D27" i="29"/>
  <c r="E27" i="29"/>
  <c r="D26" i="29"/>
  <c r="E26" i="29"/>
  <c r="D25" i="29"/>
  <c r="E25" i="29"/>
  <c r="D24" i="29"/>
  <c r="E24" i="29"/>
  <c r="D23" i="29"/>
  <c r="E23" i="29"/>
  <c r="D22" i="29"/>
  <c r="E22" i="29"/>
  <c r="D21" i="29"/>
  <c r="E21" i="29"/>
  <c r="D14" i="29"/>
  <c r="E14" i="29"/>
  <c r="D13" i="29"/>
  <c r="E13" i="29"/>
  <c r="F12" i="29"/>
  <c r="G12" i="29"/>
  <c r="H12" i="29"/>
  <c r="I12" i="29"/>
  <c r="D16" i="29"/>
  <c r="E16" i="29"/>
  <c r="E15" i="29" s="1"/>
  <c r="D18" i="29"/>
  <c r="D17" i="29" s="1"/>
  <c r="E18" i="29"/>
  <c r="E17" i="29" s="1"/>
  <c r="F17" i="29"/>
  <c r="G17" i="29"/>
  <c r="H17" i="29"/>
  <c r="I17" i="29"/>
  <c r="D15" i="29"/>
  <c r="F15" i="29"/>
  <c r="G15" i="29"/>
  <c r="H15" i="29"/>
  <c r="I15" i="29"/>
  <c r="E79" i="29" l="1"/>
  <c r="D97" i="29"/>
  <c r="D94" i="29" s="1"/>
  <c r="D79" i="29"/>
  <c r="E97" i="29"/>
  <c r="E94" i="29" s="1"/>
  <c r="F91" i="34"/>
  <c r="D87" i="29"/>
  <c r="E87" i="29"/>
  <c r="E32" i="29"/>
  <c r="D12" i="29"/>
  <c r="E12" i="29"/>
  <c r="G63" i="29"/>
  <c r="E53" i="29"/>
  <c r="F90" i="34" l="1"/>
  <c r="E69" i="95"/>
  <c r="D69" i="95"/>
  <c r="C69" i="95"/>
  <c r="F89" i="34" l="1"/>
  <c r="K42" i="93"/>
  <c r="J42" i="93"/>
  <c r="I42" i="93"/>
  <c r="H42" i="93"/>
  <c r="G42" i="93"/>
  <c r="F42" i="93"/>
  <c r="E42" i="93"/>
  <c r="D42" i="93"/>
  <c r="C42" i="93"/>
  <c r="K40" i="93"/>
  <c r="J40" i="93"/>
  <c r="I40" i="93"/>
  <c r="H40" i="93"/>
  <c r="H81" i="93" s="1"/>
  <c r="G40" i="93"/>
  <c r="G81" i="93" s="1"/>
  <c r="F40" i="93"/>
  <c r="F81" i="93" s="1"/>
  <c r="E40" i="93"/>
  <c r="E81" i="93" s="1"/>
  <c r="D40" i="93"/>
  <c r="D81" i="93" s="1"/>
  <c r="C40" i="93"/>
  <c r="C81" i="93" s="1"/>
  <c r="K41" i="92"/>
  <c r="J41" i="92"/>
  <c r="I41" i="92"/>
  <c r="H41" i="92"/>
  <c r="G41" i="92"/>
  <c r="F41" i="92"/>
  <c r="E41" i="92"/>
  <c r="D41" i="92"/>
  <c r="C41" i="92"/>
  <c r="K39" i="92"/>
  <c r="J39" i="92"/>
  <c r="I39" i="92"/>
  <c r="H39" i="92"/>
  <c r="H80" i="92" s="1"/>
  <c r="G39" i="92"/>
  <c r="G80" i="92" s="1"/>
  <c r="F39" i="92"/>
  <c r="F80" i="92" s="1"/>
  <c r="E39" i="92"/>
  <c r="E80" i="92" s="1"/>
  <c r="D39" i="92"/>
  <c r="D80" i="92" s="1"/>
  <c r="C39" i="92"/>
  <c r="C80" i="92" s="1"/>
  <c r="D82" i="90"/>
  <c r="K43" i="90"/>
  <c r="J43" i="90"/>
  <c r="I43" i="90"/>
  <c r="H43" i="90"/>
  <c r="G43" i="90"/>
  <c r="F43" i="90"/>
  <c r="E43" i="90"/>
  <c r="D43" i="90"/>
  <c r="C43" i="90"/>
  <c r="K41" i="90"/>
  <c r="J41" i="90"/>
  <c r="I41" i="90"/>
  <c r="H41" i="90"/>
  <c r="H82" i="90" s="1"/>
  <c r="G41" i="90"/>
  <c r="G82" i="90" s="1"/>
  <c r="F41" i="90"/>
  <c r="F82" i="90" s="1"/>
  <c r="E41" i="90"/>
  <c r="E82" i="90" s="1"/>
  <c r="D41" i="90"/>
  <c r="C41" i="90"/>
  <c r="C82" i="90" s="1"/>
  <c r="F88" i="34" l="1"/>
  <c r="J71" i="50"/>
  <c r="I71" i="50"/>
  <c r="H71" i="50"/>
  <c r="G71" i="50"/>
  <c r="D71" i="50"/>
  <c r="K71" i="50"/>
  <c r="I66" i="50"/>
  <c r="J61" i="50"/>
  <c r="H61" i="50"/>
  <c r="G61" i="50"/>
  <c r="F61" i="50"/>
  <c r="D61" i="50"/>
  <c r="J25" i="48"/>
  <c r="I25" i="48"/>
  <c r="H25" i="48"/>
  <c r="G25" i="48"/>
  <c r="F25" i="48"/>
  <c r="E25" i="48"/>
  <c r="D25" i="48"/>
  <c r="C25" i="48"/>
  <c r="K25" i="48"/>
  <c r="K16" i="48"/>
  <c r="C27" i="45"/>
  <c r="D27" i="45"/>
  <c r="E27" i="45"/>
  <c r="F27" i="45"/>
  <c r="G27" i="45"/>
  <c r="H27" i="45"/>
  <c r="C18" i="45"/>
  <c r="D18" i="45"/>
  <c r="E18" i="45"/>
  <c r="F18" i="45"/>
  <c r="G18" i="45"/>
  <c r="D43" i="85"/>
  <c r="C43" i="85"/>
  <c r="F87" i="34" l="1"/>
  <c r="H11" i="45"/>
  <c r="G11" i="45"/>
  <c r="F11" i="45" s="1"/>
  <c r="D17" i="45"/>
  <c r="E11" i="45"/>
  <c r="H17" i="45"/>
  <c r="D11" i="45"/>
  <c r="K15" i="48"/>
  <c r="J11" i="50"/>
  <c r="F11" i="50"/>
  <c r="J17" i="50"/>
  <c r="I11" i="50"/>
  <c r="E11" i="50"/>
  <c r="H11" i="50"/>
  <c r="D11" i="50"/>
  <c r="G17" i="50"/>
  <c r="K11" i="50"/>
  <c r="G11" i="50"/>
  <c r="C11" i="50"/>
  <c r="H17" i="50"/>
  <c r="D17" i="50"/>
  <c r="F71" i="50"/>
  <c r="K61" i="50"/>
  <c r="I64" i="50"/>
  <c r="C17" i="45"/>
  <c r="E17" i="45"/>
  <c r="F17" i="45"/>
  <c r="G17" i="45"/>
  <c r="F86" i="34" l="1"/>
  <c r="F85" i="34" s="1"/>
  <c r="C11" i="45"/>
  <c r="E99" i="45"/>
  <c r="E100" i="34"/>
  <c r="C99" i="45"/>
  <c r="G99" i="45"/>
  <c r="G100" i="34"/>
  <c r="F99" i="45"/>
  <c r="D99" i="45"/>
  <c r="D100" i="34"/>
  <c r="H99" i="45"/>
  <c r="K17" i="50"/>
  <c r="H99" i="50"/>
  <c r="H100" i="55"/>
  <c r="G99" i="50"/>
  <c r="G100" i="55"/>
  <c r="D99" i="50"/>
  <c r="D100" i="55"/>
  <c r="J99" i="50"/>
  <c r="J100" i="55"/>
  <c r="C72" i="50"/>
  <c r="E71" i="50"/>
  <c r="I61" i="50"/>
  <c r="E64" i="50"/>
  <c r="D20" i="29"/>
  <c r="D84" i="29"/>
  <c r="E84" i="29"/>
  <c r="F84" i="29"/>
  <c r="G84" i="29"/>
  <c r="H84" i="29"/>
  <c r="I84" i="29"/>
  <c r="D76" i="29"/>
  <c r="E76" i="29"/>
  <c r="F76" i="29"/>
  <c r="G76" i="29"/>
  <c r="H76" i="29"/>
  <c r="I76" i="29"/>
  <c r="D68" i="29"/>
  <c r="E68" i="29"/>
  <c r="F68" i="29"/>
  <c r="G68" i="29"/>
  <c r="H68" i="29"/>
  <c r="I68" i="29"/>
  <c r="D63" i="29"/>
  <c r="F63" i="29"/>
  <c r="H63" i="29"/>
  <c r="I63" i="29"/>
  <c r="E63" i="29" s="1"/>
  <c r="D56" i="29"/>
  <c r="E56" i="29"/>
  <c r="F56" i="29"/>
  <c r="G56" i="29"/>
  <c r="H56" i="29"/>
  <c r="I56" i="29"/>
  <c r="D53" i="29"/>
  <c r="F53" i="29"/>
  <c r="H53" i="29"/>
  <c r="I53" i="29"/>
  <c r="D46" i="29"/>
  <c r="E46" i="29"/>
  <c r="F46" i="29"/>
  <c r="G46" i="29"/>
  <c r="H46" i="29"/>
  <c r="I46" i="29"/>
  <c r="D43" i="29"/>
  <c r="E43" i="29"/>
  <c r="F43" i="29"/>
  <c r="G43" i="29"/>
  <c r="H43" i="29"/>
  <c r="I43" i="29"/>
  <c r="D38" i="29"/>
  <c r="E38" i="29"/>
  <c r="F38" i="29"/>
  <c r="G38" i="29"/>
  <c r="H38" i="29"/>
  <c r="I38" i="29"/>
  <c r="D35" i="29"/>
  <c r="E35" i="29"/>
  <c r="F35" i="29"/>
  <c r="G35" i="29"/>
  <c r="H35" i="29"/>
  <c r="I35" i="29"/>
  <c r="D29" i="29"/>
  <c r="E29" i="29"/>
  <c r="F29" i="29"/>
  <c r="G29" i="29"/>
  <c r="H29" i="29"/>
  <c r="I29" i="29"/>
  <c r="E20" i="29"/>
  <c r="E19" i="29" s="1"/>
  <c r="F20" i="29"/>
  <c r="G20" i="29"/>
  <c r="H20" i="29"/>
  <c r="I20" i="29"/>
  <c r="D19" i="29" l="1"/>
  <c r="F100" i="55"/>
  <c r="C100" i="34"/>
  <c r="C71" i="50"/>
  <c r="I17" i="50"/>
  <c r="K99" i="50"/>
  <c r="I100" i="55"/>
  <c r="C64" i="50"/>
  <c r="E61" i="50"/>
  <c r="D100" i="33"/>
  <c r="E100" i="33"/>
  <c r="G100" i="33"/>
  <c r="H100" i="33"/>
  <c r="F100" i="33" s="1"/>
  <c r="J100" i="33"/>
  <c r="K100" i="33"/>
  <c r="I100" i="33" l="1"/>
  <c r="C100" i="33"/>
  <c r="E100" i="55"/>
  <c r="C100" i="55" s="1"/>
  <c r="F84" i="34"/>
  <c r="C61" i="50"/>
  <c r="E17" i="50"/>
  <c r="I99" i="50"/>
  <c r="C17" i="50"/>
  <c r="C96" i="88"/>
  <c r="C94" i="88"/>
  <c r="L90" i="88"/>
  <c r="K90" i="88"/>
  <c r="J90" i="88"/>
  <c r="I90" i="88"/>
  <c r="H90" i="88"/>
  <c r="G90" i="88"/>
  <c r="F90" i="88"/>
  <c r="E90" i="88"/>
  <c r="D90" i="88"/>
  <c r="L75" i="88"/>
  <c r="K75" i="88"/>
  <c r="J75" i="88"/>
  <c r="I75" i="88"/>
  <c r="H75" i="88"/>
  <c r="G75" i="88"/>
  <c r="F75" i="88"/>
  <c r="E75" i="88"/>
  <c r="D75" i="88"/>
  <c r="C76" i="88"/>
  <c r="L72" i="88"/>
  <c r="J72" i="88"/>
  <c r="C71" i="88"/>
  <c r="E70" i="88"/>
  <c r="C68" i="88"/>
  <c r="C66" i="88"/>
  <c r="C65" i="88"/>
  <c r="C63" i="88"/>
  <c r="C61" i="88"/>
  <c r="C60" i="88"/>
  <c r="C58" i="88"/>
  <c r="C55" i="88"/>
  <c r="C54" i="88"/>
  <c r="C53" i="88"/>
  <c r="C51" i="88"/>
  <c r="I49" i="88"/>
  <c r="G49" i="88"/>
  <c r="E49" i="88"/>
  <c r="C43" i="88"/>
  <c r="C40" i="88"/>
  <c r="C35" i="88"/>
  <c r="C32" i="88"/>
  <c r="C29" i="88"/>
  <c r="C27" i="88"/>
  <c r="C26" i="88"/>
  <c r="C24" i="88"/>
  <c r="C23" i="88"/>
  <c r="C22" i="88"/>
  <c r="C21" i="88"/>
  <c r="C20" i="88"/>
  <c r="C19" i="88"/>
  <c r="C18" i="88"/>
  <c r="C14" i="88"/>
  <c r="C12" i="88"/>
  <c r="C96" i="48"/>
  <c r="C94" i="48"/>
  <c r="J92" i="48"/>
  <c r="H92" i="48"/>
  <c r="F92" i="48"/>
  <c r="D92" i="48"/>
  <c r="G89" i="48"/>
  <c r="C76" i="48"/>
  <c r="C74" i="48"/>
  <c r="C71" i="48"/>
  <c r="C68" i="48"/>
  <c r="C66" i="48"/>
  <c r="C65" i="48"/>
  <c r="C63" i="48"/>
  <c r="C61" i="48"/>
  <c r="C60" i="48"/>
  <c r="C58" i="48"/>
  <c r="J16" i="48"/>
  <c r="I16" i="48"/>
  <c r="H16" i="48"/>
  <c r="G16" i="48"/>
  <c r="F16" i="48"/>
  <c r="E16" i="48"/>
  <c r="D16" i="48"/>
  <c r="C16" i="48"/>
  <c r="C14" i="48"/>
  <c r="C13" i="48" s="1"/>
  <c r="K13" i="48"/>
  <c r="J13" i="48"/>
  <c r="I13" i="48"/>
  <c r="H13" i="48"/>
  <c r="G13" i="48"/>
  <c r="F13" i="48"/>
  <c r="E13" i="48"/>
  <c r="D13" i="48"/>
  <c r="C12" i="48"/>
  <c r="K11" i="48"/>
  <c r="J11" i="48"/>
  <c r="I11" i="48"/>
  <c r="H11" i="48"/>
  <c r="G11" i="48"/>
  <c r="F11" i="48"/>
  <c r="E11" i="48"/>
  <c r="D11" i="48"/>
  <c r="F83" i="34" l="1"/>
  <c r="F82" i="34" s="1"/>
  <c r="G15" i="48"/>
  <c r="C72" i="48"/>
  <c r="C95" i="48"/>
  <c r="H15" i="48"/>
  <c r="C11" i="48"/>
  <c r="E15" i="48"/>
  <c r="I15" i="48"/>
  <c r="F15" i="48"/>
  <c r="J15" i="48"/>
  <c r="C69" i="48"/>
  <c r="C92" i="48"/>
  <c r="C42" i="88"/>
  <c r="D15" i="88"/>
  <c r="H15" i="88"/>
  <c r="L15" i="88"/>
  <c r="G89" i="88"/>
  <c r="K89" i="88"/>
  <c r="I15" i="88"/>
  <c r="D89" i="88"/>
  <c r="H89" i="88"/>
  <c r="L89" i="88"/>
  <c r="C13" i="88"/>
  <c r="F15" i="88"/>
  <c r="J15" i="88"/>
  <c r="E89" i="88"/>
  <c r="I89" i="88"/>
  <c r="E69" i="88"/>
  <c r="G15" i="88"/>
  <c r="K15" i="88"/>
  <c r="F89" i="88"/>
  <c r="J89" i="88"/>
  <c r="C95" i="88"/>
  <c r="C99" i="50"/>
  <c r="E99" i="50"/>
  <c r="C52" i="88"/>
  <c r="C25" i="88"/>
  <c r="D75" i="48"/>
  <c r="C77" i="48"/>
  <c r="C64" i="48"/>
  <c r="C59" i="48"/>
  <c r="F9" i="48"/>
  <c r="C50" i="88"/>
  <c r="C88" i="88"/>
  <c r="G9" i="48"/>
  <c r="D9" i="48"/>
  <c r="H9" i="48"/>
  <c r="E9" i="48"/>
  <c r="K89" i="48"/>
  <c r="C41" i="88"/>
  <c r="C36" i="88"/>
  <c r="C62" i="88"/>
  <c r="C70" i="88"/>
  <c r="K9" i="48"/>
  <c r="I89" i="48"/>
  <c r="I9" i="48"/>
  <c r="E89" i="48"/>
  <c r="C9" i="48"/>
  <c r="J9" i="48"/>
  <c r="C11" i="88"/>
  <c r="C30" i="88"/>
  <c r="C33" i="88"/>
  <c r="C93" i="88"/>
  <c r="F89" i="48"/>
  <c r="J89" i="48"/>
  <c r="C48" i="88"/>
  <c r="C91" i="88"/>
  <c r="D89" i="48"/>
  <c r="H89" i="48"/>
  <c r="C67" i="88"/>
  <c r="C88" i="48"/>
  <c r="D24" i="8"/>
  <c r="G24" i="8"/>
  <c r="H24" i="8"/>
  <c r="J24" i="8"/>
  <c r="K24" i="8"/>
  <c r="G98" i="53" l="1"/>
  <c r="G97" i="48"/>
  <c r="F97" i="48"/>
  <c r="F98" i="53"/>
  <c r="H97" i="48"/>
  <c r="I98" i="53"/>
  <c r="I97" i="48"/>
  <c r="E98" i="53"/>
  <c r="E97" i="48"/>
  <c r="H98" i="53"/>
  <c r="J97" i="48"/>
  <c r="J98" i="53"/>
  <c r="C75" i="48"/>
  <c r="K97" i="48"/>
  <c r="D15" i="48"/>
  <c r="C89" i="48"/>
  <c r="C9" i="88"/>
  <c r="C59" i="88"/>
  <c r="K97" i="88"/>
  <c r="K98" i="54"/>
  <c r="C90" i="88"/>
  <c r="C92" i="88"/>
  <c r="C34" i="88"/>
  <c r="C49" i="88"/>
  <c r="C39" i="88"/>
  <c r="G97" i="88"/>
  <c r="G98" i="54"/>
  <c r="L97" i="88"/>
  <c r="L98" i="54"/>
  <c r="D97" i="88"/>
  <c r="D98" i="54"/>
  <c r="C47" i="88"/>
  <c r="C31" i="88"/>
  <c r="J97" i="88"/>
  <c r="J98" i="54"/>
  <c r="I97" i="88"/>
  <c r="I98" i="54"/>
  <c r="C28" i="88"/>
  <c r="C69" i="88"/>
  <c r="C64" i="88"/>
  <c r="C87" i="88"/>
  <c r="F97" i="88"/>
  <c r="F98" i="54"/>
  <c r="E15" i="88"/>
  <c r="H97" i="88"/>
  <c r="H98" i="54"/>
  <c r="C89" i="88"/>
  <c r="F19" i="29"/>
  <c r="G19" i="29"/>
  <c r="H19" i="29"/>
  <c r="I19" i="29"/>
  <c r="D11" i="29"/>
  <c r="D102" i="29" s="1"/>
  <c r="E11" i="29"/>
  <c r="F11" i="29"/>
  <c r="G11" i="29"/>
  <c r="H11" i="29"/>
  <c r="H102" i="29" s="1"/>
  <c r="I11" i="29"/>
  <c r="F81" i="34" l="1"/>
  <c r="F80" i="34" s="1"/>
  <c r="D97" i="48"/>
  <c r="D98" i="53"/>
  <c r="C98" i="53" s="1"/>
  <c r="C15" i="48"/>
  <c r="C97" i="48" s="1"/>
  <c r="E97" i="88"/>
  <c r="E98" i="54"/>
  <c r="C75" i="88"/>
  <c r="G102" i="29"/>
  <c r="F102" i="29"/>
  <c r="I102" i="29"/>
  <c r="C15" i="88" l="1"/>
  <c r="E102" i="29"/>
  <c r="D41" i="8"/>
  <c r="G41" i="8"/>
  <c r="H41" i="8"/>
  <c r="J41" i="8"/>
  <c r="K41" i="8"/>
  <c r="D39" i="8"/>
  <c r="G39" i="8"/>
  <c r="H39" i="8"/>
  <c r="J39" i="8"/>
  <c r="K39" i="8"/>
  <c r="D37" i="8"/>
  <c r="G37" i="8"/>
  <c r="H37" i="8"/>
  <c r="J37" i="8"/>
  <c r="K37" i="8"/>
  <c r="D35" i="8"/>
  <c r="G35" i="8"/>
  <c r="H35" i="8"/>
  <c r="J35" i="8"/>
  <c r="K35" i="8"/>
  <c r="D33" i="8"/>
  <c r="G33" i="8"/>
  <c r="H33" i="8"/>
  <c r="J33" i="8"/>
  <c r="K33" i="8"/>
  <c r="D31" i="8"/>
  <c r="G31" i="8"/>
  <c r="H31" i="8"/>
  <c r="J31" i="8"/>
  <c r="K31" i="8"/>
  <c r="D29" i="8"/>
  <c r="G29" i="8"/>
  <c r="H29" i="8"/>
  <c r="J29" i="8"/>
  <c r="F27" i="8"/>
  <c r="F26" i="8" s="1"/>
  <c r="I25" i="8"/>
  <c r="I24" i="8" s="1"/>
  <c r="I30" i="8"/>
  <c r="I32" i="8"/>
  <c r="I31" i="8" s="1"/>
  <c r="I34" i="8"/>
  <c r="I33" i="8" s="1"/>
  <c r="I36" i="8"/>
  <c r="I35" i="8" s="1"/>
  <c r="I38" i="8"/>
  <c r="I37" i="8" s="1"/>
  <c r="I40" i="8"/>
  <c r="I39" i="8" s="1"/>
  <c r="I42" i="8"/>
  <c r="I41" i="8" s="1"/>
  <c r="F19" i="8"/>
  <c r="F20" i="8"/>
  <c r="F21" i="8"/>
  <c r="F25" i="8"/>
  <c r="F24" i="8" s="1"/>
  <c r="F28" i="8"/>
  <c r="F29" i="8" s="1"/>
  <c r="F30" i="8"/>
  <c r="F32" i="8"/>
  <c r="F34" i="8"/>
  <c r="F33" i="8" s="1"/>
  <c r="F36" i="8"/>
  <c r="F35" i="8" s="1"/>
  <c r="F38" i="8"/>
  <c r="F37" i="8" s="1"/>
  <c r="F40" i="8"/>
  <c r="F39" i="8" s="1"/>
  <c r="F42" i="8"/>
  <c r="F41" i="8" s="1"/>
  <c r="I20" i="8"/>
  <c r="I21" i="8"/>
  <c r="I19" i="8"/>
  <c r="E19" i="8" s="1"/>
  <c r="E41" i="5"/>
  <c r="I41" i="5"/>
  <c r="J41" i="5"/>
  <c r="K41" i="5"/>
  <c r="C12" i="5"/>
  <c r="C17" i="5"/>
  <c r="C18" i="5"/>
  <c r="C19" i="5"/>
  <c r="C20" i="5"/>
  <c r="C21" i="5"/>
  <c r="C22" i="5"/>
  <c r="C23" i="5"/>
  <c r="C24" i="5"/>
  <c r="C25" i="5"/>
  <c r="C26" i="5"/>
  <c r="C27" i="5"/>
  <c r="C28" i="5"/>
  <c r="C29" i="5"/>
  <c r="C30" i="5"/>
  <c r="C31" i="5"/>
  <c r="C32" i="5"/>
  <c r="C33" i="5"/>
  <c r="C34" i="5"/>
  <c r="C35" i="5"/>
  <c r="C36" i="5"/>
  <c r="C37" i="5"/>
  <c r="C38" i="5"/>
  <c r="C39" i="5"/>
  <c r="C40" i="5"/>
  <c r="F79" i="34" l="1"/>
  <c r="C97" i="88"/>
  <c r="J16" i="8"/>
  <c r="D16" i="8"/>
  <c r="G16" i="8"/>
  <c r="H16" i="8"/>
  <c r="E32" i="8"/>
  <c r="C32" i="8" s="1"/>
  <c r="C31" i="8" s="1"/>
  <c r="F17" i="8"/>
  <c r="I17" i="8"/>
  <c r="C23" i="8"/>
  <c r="C22" i="8" s="1"/>
  <c r="E27" i="8"/>
  <c r="F41" i="5"/>
  <c r="H41" i="5"/>
  <c r="E20" i="8"/>
  <c r="C20" i="8" s="1"/>
  <c r="G41" i="5"/>
  <c r="D41" i="5"/>
  <c r="E21" i="8"/>
  <c r="C21" i="8" s="1"/>
  <c r="E42" i="8"/>
  <c r="C42" i="8" s="1"/>
  <c r="C41" i="8" s="1"/>
  <c r="E40" i="8"/>
  <c r="C40" i="8" s="1"/>
  <c r="C39" i="8" s="1"/>
  <c r="E38" i="8"/>
  <c r="C38" i="8" s="1"/>
  <c r="C37" i="8" s="1"/>
  <c r="E36" i="8"/>
  <c r="C36" i="8" s="1"/>
  <c r="C35" i="8" s="1"/>
  <c r="E34" i="8"/>
  <c r="C34" i="8" s="1"/>
  <c r="C33" i="8" s="1"/>
  <c r="F31" i="8"/>
  <c r="E30" i="8"/>
  <c r="C30" i="8" s="1"/>
  <c r="E25" i="8"/>
  <c r="C20" i="4"/>
  <c r="C21" i="4"/>
  <c r="C22" i="4"/>
  <c r="C23" i="4"/>
  <c r="C24" i="4"/>
  <c r="C25" i="4"/>
  <c r="C26" i="4"/>
  <c r="C28" i="4"/>
  <c r="C29" i="4"/>
  <c r="C30" i="4"/>
  <c r="C31" i="4"/>
  <c r="C32" i="4"/>
  <c r="C33" i="4"/>
  <c r="C34" i="4"/>
  <c r="C35" i="4"/>
  <c r="C36" i="4"/>
  <c r="C37" i="4"/>
  <c r="C38" i="4"/>
  <c r="C39" i="4"/>
  <c r="C40" i="4"/>
  <c r="C12" i="4"/>
  <c r="C13" i="4"/>
  <c r="C9" i="4"/>
  <c r="E17" i="2"/>
  <c r="C19" i="2"/>
  <c r="C20" i="2"/>
  <c r="C21" i="2"/>
  <c r="C23" i="2"/>
  <c r="C27" i="2"/>
  <c r="C29" i="2"/>
  <c r="C31" i="2"/>
  <c r="C32" i="2"/>
  <c r="C33" i="2"/>
  <c r="C34" i="2"/>
  <c r="C35" i="2"/>
  <c r="C36" i="2"/>
  <c r="C37" i="2"/>
  <c r="C38" i="2"/>
  <c r="C39" i="2"/>
  <c r="C40" i="2"/>
  <c r="C41" i="2"/>
  <c r="C42" i="2"/>
  <c r="C14" i="2"/>
  <c r="C15" i="2"/>
  <c r="F19" i="2"/>
  <c r="F20" i="2"/>
  <c r="F21" i="2"/>
  <c r="F23" i="2"/>
  <c r="F25" i="2"/>
  <c r="F27" i="2"/>
  <c r="F29" i="2"/>
  <c r="F31" i="2"/>
  <c r="F32" i="2"/>
  <c r="F33" i="2"/>
  <c r="F34" i="2"/>
  <c r="F35" i="2"/>
  <c r="F36" i="2"/>
  <c r="F37" i="2"/>
  <c r="F38" i="2"/>
  <c r="F39" i="2"/>
  <c r="F40" i="2"/>
  <c r="F41" i="2"/>
  <c r="F42" i="2"/>
  <c r="F14" i="2"/>
  <c r="F15" i="2"/>
  <c r="E11" i="2"/>
  <c r="C11" i="2" s="1"/>
  <c r="F11" i="2"/>
  <c r="F78" i="34" l="1"/>
  <c r="F77" i="34" s="1"/>
  <c r="F16" i="8"/>
  <c r="E31" i="8"/>
  <c r="C27" i="8"/>
  <c r="C26" i="8" s="1"/>
  <c r="E26" i="8"/>
  <c r="E17" i="8"/>
  <c r="D43" i="2"/>
  <c r="G43" i="2"/>
  <c r="C19" i="8"/>
  <c r="C17" i="8" s="1"/>
  <c r="C25" i="8"/>
  <c r="C24" i="8" s="1"/>
  <c r="E24" i="8"/>
  <c r="H43" i="2"/>
  <c r="C17" i="2"/>
  <c r="E43" i="2"/>
  <c r="C14" i="4"/>
  <c r="C41" i="4" s="1"/>
  <c r="C14" i="5"/>
  <c r="L41" i="5"/>
  <c r="C41" i="5" s="1"/>
  <c r="E41" i="8"/>
  <c r="E39" i="8"/>
  <c r="E37" i="8"/>
  <c r="E35" i="8"/>
  <c r="E33" i="8"/>
  <c r="C43" i="2" l="1"/>
  <c r="F43" i="2"/>
  <c r="F14" i="8"/>
  <c r="F11" i="8" s="1"/>
  <c r="I11" i="8"/>
  <c r="F76" i="34" l="1"/>
  <c r="C14" i="8"/>
  <c r="C11" i="8" s="1"/>
  <c r="E11" i="8"/>
  <c r="D68" i="5"/>
  <c r="F74" i="34" l="1"/>
  <c r="F75" i="34"/>
  <c r="E68" i="5"/>
  <c r="H68" i="5"/>
  <c r="F68" i="5"/>
  <c r="G68" i="5"/>
  <c r="C68" i="5"/>
  <c r="K42" i="28" l="1"/>
  <c r="J42" i="28"/>
  <c r="I42" i="28"/>
  <c r="H42" i="28"/>
  <c r="G42" i="28"/>
  <c r="F42" i="28"/>
  <c r="E42" i="28"/>
  <c r="D42" i="28"/>
  <c r="K40" i="28"/>
  <c r="J40" i="28"/>
  <c r="I40" i="28"/>
  <c r="H40" i="28"/>
  <c r="H81" i="28" s="1"/>
  <c r="G40" i="28"/>
  <c r="G81" i="28" s="1"/>
  <c r="F40" i="28"/>
  <c r="F81" i="28" s="1"/>
  <c r="E40" i="28"/>
  <c r="E81" i="28" s="1"/>
  <c r="D40" i="28"/>
  <c r="D81" i="28" s="1"/>
  <c r="C40" i="28"/>
  <c r="C81" i="28" s="1"/>
  <c r="C42" i="28"/>
  <c r="F73" i="34" l="1"/>
  <c r="J43" i="8"/>
  <c r="F72" i="34" l="1"/>
  <c r="F71" i="34" s="1"/>
  <c r="G43" i="8"/>
  <c r="G68" i="8" s="1"/>
  <c r="D43" i="8"/>
  <c r="D68" i="8" s="1"/>
  <c r="H43" i="8"/>
  <c r="F43" i="8" l="1"/>
  <c r="H68" i="8"/>
  <c r="F70" i="34" l="1"/>
  <c r="F68" i="8"/>
  <c r="K16" i="8"/>
  <c r="K43" i="8" s="1"/>
  <c r="I43" i="8" s="1"/>
  <c r="E43" i="8" s="1"/>
  <c r="C43" i="8" s="1"/>
  <c r="K29" i="8"/>
  <c r="I28" i="8"/>
  <c r="I29" i="8" s="1"/>
  <c r="F69" i="34" l="1"/>
  <c r="E28" i="8"/>
  <c r="I16" i="8"/>
  <c r="F68" i="34" l="1"/>
  <c r="E16" i="8"/>
  <c r="E68" i="8" s="1"/>
  <c r="C28" i="8"/>
  <c r="E29" i="8"/>
  <c r="F67" i="34" l="1"/>
  <c r="F66" i="34" s="1"/>
  <c r="C29" i="8"/>
  <c r="C16" i="8"/>
  <c r="C68" i="8" s="1"/>
  <c r="F51" i="50"/>
  <c r="F17" i="50"/>
  <c r="F99" i="50" l="1"/>
  <c r="F65" i="34" l="1"/>
  <c r="F64" i="34" l="1"/>
  <c r="F63" i="34" l="1"/>
  <c r="F62" i="34" l="1"/>
  <c r="F61" i="34" s="1"/>
  <c r="F60" i="34" l="1"/>
  <c r="F59" i="34" l="1"/>
  <c r="F58" i="34" l="1"/>
  <c r="F57" i="34" l="1"/>
  <c r="F56" i="34" l="1"/>
  <c r="F55" i="34" l="1"/>
  <c r="F54" i="34" s="1"/>
  <c r="F53" i="34" l="1"/>
  <c r="F52" i="34" l="1"/>
  <c r="F51" i="34" s="1"/>
  <c r="F50" i="34" l="1"/>
  <c r="F49" i="34" s="1"/>
  <c r="F48" i="34" l="1"/>
  <c r="F47" i="34" l="1"/>
  <c r="F46" i="34" l="1"/>
  <c r="F45" i="34" l="1"/>
  <c r="F44" i="34" s="1"/>
  <c r="F43" i="34" l="1"/>
  <c r="F42" i="34" l="1"/>
  <c r="F41" i="34" s="1"/>
  <c r="F40" i="34" l="1"/>
  <c r="F39" i="34" s="1"/>
  <c r="F38" i="34" l="1"/>
  <c r="H36" i="34" l="1"/>
  <c r="F37" i="34"/>
  <c r="F36" i="34" s="1"/>
  <c r="F17" i="34" l="1"/>
  <c r="H17" i="34"/>
  <c r="H100" i="34" s="1"/>
  <c r="F100" i="34" s="1"/>
  <c r="I14" i="55"/>
  <c r="E14" i="55" s="1"/>
  <c r="C14" i="55" l="1"/>
  <c r="C13" i="55" s="1"/>
  <c r="C11" i="55" s="1"/>
  <c r="E13" i="55"/>
  <c r="E11" i="55" s="1"/>
  <c r="I13" i="55"/>
  <c r="I11" i="55" s="1"/>
</calcChain>
</file>

<file path=xl/sharedStrings.xml><?xml version="1.0" encoding="utf-8"?>
<sst xmlns="http://schemas.openxmlformats.org/spreadsheetml/2006/main" count="3631" uniqueCount="687">
  <si>
    <t>المجموع</t>
  </si>
  <si>
    <t>غير قطريين</t>
  </si>
  <si>
    <t>قطريون</t>
  </si>
  <si>
    <t>Main Economic Activity</t>
  </si>
  <si>
    <t>Total</t>
  </si>
  <si>
    <t>Non-Qatari</t>
  </si>
  <si>
    <t>Qatari</t>
  </si>
  <si>
    <t>النشاط الاقتصادى الرئيسي</t>
  </si>
  <si>
    <t>إناث</t>
  </si>
  <si>
    <t>ذكور</t>
  </si>
  <si>
    <t>Females</t>
  </si>
  <si>
    <t>Males</t>
  </si>
  <si>
    <t>عدد المشتغلين</t>
  </si>
  <si>
    <t>تعويضات العاملين</t>
  </si>
  <si>
    <t>Number of Employees</t>
  </si>
  <si>
    <t>Compensation of Employees</t>
  </si>
  <si>
    <t>عدد المشتغلين و تقديرات تعويضات العاملين حسب الجنسية و النشاط الإقتصادي الرئيسي</t>
  </si>
  <si>
    <t>Working proprietors with payment</t>
  </si>
  <si>
    <t>اصحاب عمل يعملون بالمنشأة بأجر</t>
  </si>
  <si>
    <t>Working proprietors without payment</t>
  </si>
  <si>
    <t>اصحاب عمل يعملون بالمنشأة بدون اجر</t>
  </si>
  <si>
    <t>Managers</t>
  </si>
  <si>
    <t>مديرون</t>
  </si>
  <si>
    <t>Administrators</t>
  </si>
  <si>
    <t>اداريون</t>
  </si>
  <si>
    <t>اخصائيون وفنيون مهندسون وفنيون ومحاسبون و موظفو مشتريات ومبيعات</t>
  </si>
  <si>
    <t>Clerks</t>
  </si>
  <si>
    <t>كتبـــه</t>
  </si>
  <si>
    <t>Production &amp; Operations Supervisors</t>
  </si>
  <si>
    <t>مشرفو الانتاج والتشغيل</t>
  </si>
  <si>
    <t>Production and related workers</t>
  </si>
  <si>
    <t>عمال الانتاج والتشغيل</t>
  </si>
  <si>
    <t>Services workers and others</t>
  </si>
  <si>
    <t>عمال خدمات واّخرون</t>
  </si>
  <si>
    <t>صيانة الات ومعـدات</t>
  </si>
  <si>
    <t>صيانة مبانــي</t>
  </si>
  <si>
    <t>إيجارات وسائل نقـل</t>
  </si>
  <si>
    <t>إيجارات اّلات ومعدات</t>
  </si>
  <si>
    <t>إيجارات مباني غير سكنية</t>
  </si>
  <si>
    <t>Building repairs and maintenance</t>
  </si>
  <si>
    <t>Rents of transportati on equipment</t>
  </si>
  <si>
    <t>Rents of machinery and equipment</t>
  </si>
  <si>
    <t>Rents of non- residential buildings(1)</t>
  </si>
  <si>
    <t>مواد سلعيه أخــرى</t>
  </si>
  <si>
    <t>أدوات كتابية وقرطاسية ومطبوعات</t>
  </si>
  <si>
    <t>قطع غيار وعدد وأدوات مستهلكه</t>
  </si>
  <si>
    <t>Other goods</t>
  </si>
  <si>
    <t>Stationery and Printed matters</t>
  </si>
  <si>
    <t>Spare Parts and Consumable tools</t>
  </si>
  <si>
    <t>Packing Material</t>
  </si>
  <si>
    <t xml:space="preserve">Activity
Code </t>
  </si>
  <si>
    <t>رمز
نشاط</t>
  </si>
  <si>
    <t>القيمة المضافة الصافية</t>
  </si>
  <si>
    <t>الإهتلاكات</t>
  </si>
  <si>
    <t>القيمة المضافة الإجمالية</t>
  </si>
  <si>
    <t>المستلزمات السلعية والخدمية</t>
  </si>
  <si>
    <t>قيمة الإنتاج</t>
  </si>
  <si>
    <t>Intermediate Goods &amp; Services</t>
  </si>
  <si>
    <t>Production Value</t>
  </si>
  <si>
    <t>Net Value Added</t>
  </si>
  <si>
    <t>Depreciat ions</t>
  </si>
  <si>
    <t>Gross Value Added</t>
  </si>
  <si>
    <t>خدمات</t>
  </si>
  <si>
    <t>سلع</t>
  </si>
  <si>
    <t>إيرادات إخرى</t>
  </si>
  <si>
    <t>منتجات</t>
  </si>
  <si>
    <t>Services</t>
  </si>
  <si>
    <t>Goods</t>
  </si>
  <si>
    <t>Other Revenues</t>
  </si>
  <si>
    <t>Products</t>
  </si>
  <si>
    <t>نسبة المستلزمات السلعية إلى قيمة الإنتاج</t>
  </si>
  <si>
    <t>نسبة المستلزمات الخدمية إلى قيمة الإنتاج</t>
  </si>
  <si>
    <t>إنتاجية المشتغل</t>
  </si>
  <si>
    <t>نصيب المشتغل من القيمة المضافة الاجمالية</t>
  </si>
  <si>
    <t>فائض التشغيل</t>
  </si>
  <si>
    <t>Compensat ion Of Employees</t>
  </si>
  <si>
    <t>Operating Surplus</t>
  </si>
  <si>
    <t>NUMBER OF EMPLOYEES BY SEX, NATIONALITY &amp; MAIN ECONOMIC ACTIVITY</t>
  </si>
  <si>
    <t xml:space="preserve">كهرباء </t>
  </si>
  <si>
    <t>مــاء</t>
  </si>
  <si>
    <t>Water</t>
  </si>
  <si>
    <t xml:space="preserve">Electricity </t>
  </si>
  <si>
    <t>وقود وزيوت</t>
  </si>
  <si>
    <t>Fuels &amp; Oils</t>
  </si>
  <si>
    <t>مواد تعبئه وتغليف</t>
  </si>
  <si>
    <t>C</t>
  </si>
  <si>
    <t>D</t>
  </si>
  <si>
    <t>E</t>
  </si>
  <si>
    <t>عدد المشتغلين حسب الجنسية و الجنس والنشاط الإقتصادي الرئيسي</t>
  </si>
  <si>
    <t>احصاءت الطاقة والصناعة</t>
  </si>
  <si>
    <t>INDUSTRY AND ENERGY STATISTICS</t>
  </si>
  <si>
    <t>NUMBER OF EMPLOYEES &amp; COMPENSATION OF EMPLOYEES BY NATIONALITY &amp; MAIN ECONOMIC ACTIVITY</t>
  </si>
  <si>
    <t>Male</t>
  </si>
  <si>
    <t>ذكر</t>
  </si>
  <si>
    <t>Female</t>
  </si>
  <si>
    <t>انثى</t>
  </si>
  <si>
    <t>الجنس</t>
  </si>
  <si>
    <t>Sex</t>
  </si>
  <si>
    <t>التعويضات</t>
  </si>
  <si>
    <t>Compensation</t>
  </si>
  <si>
    <t>المواد الخام</t>
  </si>
  <si>
    <t>Raw Materiel</t>
  </si>
  <si>
    <t>تقديرات قيمة المستلزمات السلعية حسب النشاط الإقتصادي</t>
  </si>
  <si>
    <t>ESTIMATES VALUE OF INTERMEDIATE GOODS BY MAIN ECONOMIC ACTIVITY</t>
  </si>
  <si>
    <t>أخرى - بريد طباعة - دعاية - هاتف</t>
  </si>
  <si>
    <t>خسائر بضائع مشتراة بغرض البيع</t>
  </si>
  <si>
    <t>نقل وانتقالات عامة تشمل مصاريف سفر لمهمات رسمية</t>
  </si>
  <si>
    <t>تشغيل لدى الغير وخدمات صناعية</t>
  </si>
  <si>
    <t>تقديرات قيمة المستلزمات الخدمية حسب النشاط الإقتصادي الرئيسي</t>
  </si>
  <si>
    <t>ESTIMATES VALUE OF INTERMEDIATE SERVICES BY MAIN ECONOMIC ACTIVITY</t>
  </si>
  <si>
    <t>Other Service Expenses (Mail,Publ icity,Tele phone ... etc.</t>
  </si>
  <si>
    <t>Losses of Goods for Sale</t>
  </si>
  <si>
    <t>Work Done &amp; Industrial Services Rendered By Others</t>
  </si>
  <si>
    <t>Transporta tion (include Travel Expenses for Official Trips)</t>
  </si>
  <si>
    <t>Machinery And Equipment Maintenanc e</t>
  </si>
  <si>
    <t>تقديرات القيمة المضافة حسب النشاط الإقتصادي الرئيسي</t>
  </si>
  <si>
    <t>ESTIMATES VALUE ADDED BY MAIN ECONOMIC ACTIVITY</t>
  </si>
  <si>
    <t>أهم المؤشرات الإقتصادية حسب القطاع و النشاط الإقتصادي الرئيسي</t>
  </si>
  <si>
    <t>MAIN ECONOMIC INDICATORS BY SECTOR &amp; MAIN ECONOMIC ACTIVITY</t>
  </si>
  <si>
    <t>Preface</t>
  </si>
  <si>
    <t>ـ تم جمع بيانات المنشآت التي يعمل بها عشرة مشتغلين فأكثر بالحصر الشامل، أما المنشآت التي يعمل بها أقل من عشرة مشتغلين فقد تمت دراستها بالعينة.</t>
  </si>
  <si>
    <t xml:space="preserve"> - Data of establishments employing ten employees and more were collected through comprehensive counting, while establishments employing less than ten employees were studied through sample</t>
  </si>
  <si>
    <t>ـ تم التدقيق الميداني والمكتبي للإطار للتأكد من عدد العاملين وباقي بيانات الإطار للنشاط الاقتصادي.</t>
  </si>
  <si>
    <t xml:space="preserve"> - Field and office checking took place for the frame to ensure number of employees and the rest of frame data of the economic activity</t>
  </si>
  <si>
    <t>4 - أسلوب المسح:</t>
  </si>
  <si>
    <t>4- Survey method:</t>
  </si>
  <si>
    <t>جمعت بيانات هذه النشرة عن سنة ميلادية تبدأ اعتباراً من أول يناير وتنتهي آخر ديسمبر.</t>
  </si>
  <si>
    <t>The data of this bulletin were collected for one year starts on first of January and ends on end of December</t>
  </si>
  <si>
    <t>3 - فترة الإسناد الزمني:</t>
  </si>
  <si>
    <t>3- The Timing:</t>
  </si>
  <si>
    <t>2 - الاستمارات المستخدمة:</t>
  </si>
  <si>
    <t>2- The Questionnaires:</t>
  </si>
  <si>
    <t>1 - النطـــاق:</t>
  </si>
  <si>
    <t>مقدمــة</t>
  </si>
  <si>
    <t>Introduction</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</si>
  <si>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</si>
  <si>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</si>
  <si>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الفصل الرابع:</t>
  </si>
  <si>
    <t>Chapter four:</t>
  </si>
  <si>
    <t>Comprehensive counting estimates (ten employees and more).</t>
  </si>
  <si>
    <t>Chapter three:</t>
  </si>
  <si>
    <t>تقديرات المنشآت (أقل من عشرة مشتغلين).</t>
  </si>
  <si>
    <t>Establishments estimates (less than ten employees).</t>
  </si>
  <si>
    <t>Chapter tow:</t>
  </si>
  <si>
    <t>إطار المنشآت العاملة.</t>
  </si>
  <si>
    <t>Operating establishments frame</t>
  </si>
  <si>
    <t>Chapter one:</t>
  </si>
  <si>
    <t xml:space="preserve">       Data were presented in four chapters according to the following:</t>
  </si>
  <si>
    <t xml:space="preserve">       Data presentation </t>
  </si>
  <si>
    <t>شكل من أشكال دخل الملكية يستحقه حاملو الأسهم نتيجة لوضع أموالهم تحت تصرف الشركات.</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</si>
  <si>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</si>
  <si>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It is represented in the value of amount spent during the year on fixed assets of machinery, equipment, buildings, land, means of transport, furniture and other similar tangible assets in order to be used in production of goods and services.</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</si>
  <si>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</si>
  <si>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</si>
  <si>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</si>
  <si>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</si>
  <si>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</si>
  <si>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</si>
  <si>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</si>
  <si>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مجموع قيمة الإنتاج مطروحاً منها مجموع قيمة المستلزمات السلعية والخدمية (المدخلات الوسيطة).</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</si>
  <si>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</si>
  <si>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All goods that are used as input of production, excluding fixed assets, i.e. raw materials, packing and wrapping materials, fuel, oils, energy and electricity, water, spare parts, tools, equipment, stationary, publications and others.</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</si>
  <si>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</si>
  <si>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All revenues received by the establishment for performing secondary economic activities other than the main economic activity, provided that this establishment is unable to separate requirements of production of secondary activities from the main activity.</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</si>
  <si>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</si>
  <si>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</si>
  <si>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ب ـ المزايا العينية:</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</si>
  <si>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</si>
  <si>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</si>
  <si>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أ ـ الأجور والرواتب والمزايا النقدية:</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</si>
  <si>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</si>
  <si>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هـ ـ الفنيون:</t>
  </si>
  <si>
    <t>e- Technicians:</t>
  </si>
  <si>
    <t>هم أشخاص حاصلون على مؤهلات جامعية أو ما يعادلها في مجال تخصصهم.</t>
  </si>
  <si>
    <t>د ـ الأخصائيون:</t>
  </si>
  <si>
    <t>d- Specialists:</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</si>
  <si>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</si>
  <si>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Persons employed by the establishment for cash or in-king wage, whether they were permanent or temporary (part time employees). It includes persons absent from work for temporary reasons, such as leaves of absence or sick leaves.</t>
  </si>
  <si>
    <t>ج ـ العاملون بأجر:</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</si>
  <si>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</si>
  <si>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</si>
  <si>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ب ـ العاملون بدون أجر:</t>
  </si>
  <si>
    <t>هم الأفراد الحائزون أو أصحاب رأس المال الذين يعملون فعلاً بالمنشأة.</t>
  </si>
  <si>
    <t>Holders or capital owners who actually work in the establishment.</t>
  </si>
  <si>
    <t>أ ـ أصحاب المنشأة العاملين بها:</t>
  </si>
  <si>
    <t>a- Owners working in the establishment:</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</si>
  <si>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</si>
  <si>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The activity practiced by the establishment that creates the largest share of total production value of the establishment or it is the activity specified by establishment’s owner or manager.</t>
  </si>
  <si>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Arial"/>
        <family val="2"/>
      </rPr>
      <t>…</t>
    </r>
    <r>
      <rPr>
        <sz val="16"/>
        <color indexed="8"/>
        <rFont val="Arial"/>
        <family val="2"/>
      </rPr>
      <t xml:space="preserve"> الخ.</t>
    </r>
  </si>
  <si>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</si>
  <si>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وهو القطاع الذي يضم المنشآت التي تساهم الحكومة في رأسمالها مع جهة أخرى سواء كانت هذه الجهة وطنية أو أجنبية.</t>
  </si>
  <si>
    <t>ج ـ قطاع مشترك ( مختلط ):</t>
  </si>
  <si>
    <t>c- Joint sector (mixed):</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</si>
  <si>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</si>
  <si>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ب ـ قطاع عام ( مؤسسات حكومية ):</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</si>
  <si>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</si>
  <si>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أ ـ قطاع حكومي:</t>
  </si>
  <si>
    <t>ويقصد به القطاع الذي تنتمي إليه المنشأة من حيث الملكية.</t>
  </si>
  <si>
    <t>It is meant the sector that the establishment belongs to regarding ownership.</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</si>
  <si>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</si>
  <si>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</si>
  <si>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</si>
  <si>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</si>
  <si>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</si>
  <si>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ح ـ فرع لمنشأة أجنبية:</t>
  </si>
  <si>
    <t>زـ شركة مساهمة خاصة:</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</si>
  <si>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(م.ع).</t>
  </si>
  <si>
    <t>و ـ شركة مساهمة:</t>
  </si>
  <si>
    <t>f- Joint-stock company:</t>
  </si>
  <si>
    <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</si>
  <si>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t>* The company’s commercial name should be followed with the term “with limited liability (W.L.L.)”, i.e. type of such companies could be known from its address or commercial name.</t>
  </si>
  <si>
    <r>
      <t>*</t>
    </r>
    <r>
      <rPr>
        <sz val="16"/>
        <color indexed="8"/>
        <rFont val="Arial"/>
        <family val="2"/>
      </rPr>
      <t xml:space="preserve"> تؤسس الشركة لمدة محددة ويُنص بالمدة في عقد تأسيس الشركة.</t>
    </r>
  </si>
  <si>
    <t>* The company is established for a specific period that should be stated in company’s articles of incorporation.</t>
  </si>
  <si>
    <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</si>
  <si>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t>* The company is prohibited in general from practicing work of insurance, banking, saving, receiving deposits or investing funds for others.</t>
  </si>
  <si>
    <r>
      <t>*</t>
    </r>
    <r>
      <rPr>
        <sz val="16"/>
        <color indexed="8"/>
        <rFont val="Arial"/>
        <family val="2"/>
      </rPr>
      <t xml:space="preserve"> كل شريك من الشركاء مسؤول عن الالتزامات المالية للشركة بقدر حصته في رأس المال فقط.</t>
    </r>
  </si>
  <si>
    <t>* Each partner is responsible for company’s obligations within the amount of his share in capital only.</t>
  </si>
  <si>
    <t>* لا يقل رأس مال الشركة عن مبلغ تحدده قوانين الدولة المعنية.</t>
  </si>
  <si>
    <t>* Company’s capital should not be less than a specific amount determined by concerned country laws.</t>
  </si>
  <si>
    <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</si>
  <si>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t>* Composed of two or more partners with official contract and number of partners should not be more than a number stated in concerned country laws and mentioned namely in company’s contract.</t>
  </si>
  <si>
    <t>هي شركة يتطلب قيامها توفر الشروط الأساسية الآتية:</t>
  </si>
  <si>
    <t>The following conditions are required to establish such company:</t>
  </si>
  <si>
    <t>هـ ـ شركة ذات مسؤولية محدودة:</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</si>
  <si>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</si>
  <si>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د ـ شركة التوصية بالأسهم:</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</si>
  <si>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</si>
  <si>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</si>
  <si>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ج ـ شركة التوصية البسيطة:</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</si>
  <si>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</si>
  <si>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</si>
  <si>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ب ـ شركة تضامن:</t>
  </si>
  <si>
    <t>هي المنشأة التي يحوزها فرد (شخص طبيعي) ولا يشاركه في حيازتها أحد.</t>
  </si>
  <si>
    <t>Establishment owned by one person (natural person), where no one has partnership in its holding.</t>
  </si>
  <si>
    <t>Project or part of project with constant site, performing one or more economic activity under one administration and has or could have regular accounts. Holder of project could be natural or artificial person.</t>
  </si>
  <si>
    <t>أهم المفاهيم والتعاريف</t>
  </si>
  <si>
    <t>Concepts and definitions</t>
  </si>
  <si>
    <t>جدول رقم (23) القيمة ألف ريال قطري</t>
  </si>
  <si>
    <r>
      <t xml:space="preserve">Specialist and Technicians </t>
    </r>
    <r>
      <rPr>
        <b/>
        <sz val="9"/>
        <rFont val="Arial"/>
        <family val="2"/>
      </rPr>
      <t>(engineers, technicians,accountants, purchases and sales staff...etc)</t>
    </r>
  </si>
  <si>
    <t>Estb.</t>
  </si>
  <si>
    <t>Emp.</t>
  </si>
  <si>
    <t>منشآت</t>
  </si>
  <si>
    <t>مشتغلون</t>
  </si>
  <si>
    <t>Establishments with &lt;10 Employee</t>
  </si>
  <si>
    <t>Establishments with 10+ Employee</t>
  </si>
  <si>
    <t>النشاط الاقتصادي الرئيسي</t>
  </si>
  <si>
    <t>المنشآت أقل من 10مشتغلين</t>
  </si>
  <si>
    <t>المنشآت 10 مشتغلين فأكثر</t>
  </si>
  <si>
    <t>جدول رقم (1)</t>
  </si>
  <si>
    <t>NUMBER OF ESTABLISHMENTS &amp; EMPLOYEES BY SIZE OF ESTABLISHMENT &amp; MAIN ECONOMIC ACTIVITY</t>
  </si>
  <si>
    <t>عدد المنشآت و المشتغلين حسب حجم المنشأة و النشاط الإقتصادي الرئيسي</t>
  </si>
  <si>
    <t>جدول رقم (5) القيمة ألف ريال قطري</t>
  </si>
  <si>
    <t xml:space="preserve"> التعدين واستغلال المحاجر.
</t>
  </si>
  <si>
    <t xml:space="preserve"> الصناعات التحويلية.</t>
  </si>
  <si>
    <t>(ج)</t>
  </si>
  <si>
    <t>(د)</t>
  </si>
  <si>
    <t>(هـ)</t>
  </si>
  <si>
    <t>علماً بأن هذه الإحصاءات تتضمن بيانات عن منشآت القطاع الحكومي والمختلط والخاص .</t>
  </si>
  <si>
    <t>الاستمارة السنوية لإحصاءات الطاقة والصناعة لجميع المنشآت .</t>
  </si>
  <si>
    <t>For information these statistics include data of government, mixed and private sector establishments.</t>
  </si>
  <si>
    <t>For information these statistics include data of government, mixed and private sector establishments</t>
  </si>
  <si>
    <t>جدول رقم (10) القيمة ألف ريال قطري</t>
  </si>
  <si>
    <t>( QR.)
Average Annual Wage (1)</t>
  </si>
  <si>
    <t>(%)
Percentage Of Intermediate Goods To Output</t>
  </si>
  <si>
    <t>(%)
Percentage Of Intermediate Services To Output</t>
  </si>
  <si>
    <t>( QR.)
Productivity Of Employee</t>
  </si>
  <si>
    <t>( QR.)
Value Added Per Worker</t>
  </si>
  <si>
    <t>توزيعات القيمة المضافة الصافية
ألف ريال قطري</t>
  </si>
  <si>
    <t>Distribution Of Net Value Added
(Value QR. 000)</t>
  </si>
  <si>
    <t>احصاءت الطاقة والصناعة (أقل من 10 مشتغلين)</t>
  </si>
  <si>
    <t>INDUSTRY AND ENERGY STATISTICS (LESS THAN 10 EMPLOYEES)</t>
  </si>
  <si>
    <t>INDUSTRY AND ENERGY STATISTICS (10 EMPLOYEES &amp; MORE)</t>
  </si>
  <si>
    <t>احصاءت الطاقة والصناعة (منشآت تستخدم10 مشتغلين فأكثر)</t>
  </si>
  <si>
    <t>جدول رقم (14) القيمة ألف ريال قطري</t>
  </si>
  <si>
    <t>تقديرات نشاط الطاقة والصناعة (تشمل إجمالي الباب الثاني والثالث).</t>
  </si>
  <si>
    <t>Estimates of Industry &amp; Energy Statistics (total of chapters two and three).</t>
  </si>
  <si>
    <t>رمز
النشاط</t>
  </si>
  <si>
    <r>
      <rPr>
        <sz val="8"/>
        <rFont val="Arial"/>
        <family val="2"/>
      </rPr>
      <t>Activity
Code</t>
    </r>
    <r>
      <rPr>
        <sz val="10"/>
        <rFont val="Arial"/>
        <family val="2"/>
      </rPr>
      <t xml:space="preserve"> </t>
    </r>
  </si>
  <si>
    <r>
      <t xml:space="preserve">الفصل الأول 
إطار المنشآت العاملة
</t>
    </r>
    <r>
      <rPr>
        <b/>
        <sz val="18"/>
        <rFont val="Arial"/>
        <family val="2"/>
      </rPr>
      <t>CHAPTER 1 
 Operating establishments frame</t>
    </r>
  </si>
  <si>
    <r>
      <rPr>
        <b/>
        <sz val="10"/>
        <rFont val="Arial"/>
        <family val="2"/>
      </rPr>
      <t>المجموع</t>
    </r>
    <r>
      <rPr>
        <b/>
        <sz val="12"/>
        <rFont val="Arial"/>
        <family val="2"/>
      </rPr>
      <t xml:space="preserve">
</t>
    </r>
    <r>
      <rPr>
        <sz val="8"/>
        <rFont val="Arial"/>
        <family val="2"/>
      </rPr>
      <t>Total</t>
    </r>
  </si>
  <si>
    <r>
      <t xml:space="preserve">رمز النشاط
</t>
    </r>
    <r>
      <rPr>
        <sz val="8"/>
        <rFont val="Arial"/>
        <family val="2"/>
      </rPr>
      <t>Activity Code</t>
    </r>
  </si>
  <si>
    <t>رقم الجدول</t>
  </si>
  <si>
    <t>Particulars</t>
  </si>
  <si>
    <t>Table No.</t>
  </si>
  <si>
    <r>
      <t xml:space="preserve">رقم الصفحة
</t>
    </r>
    <r>
      <rPr>
        <b/>
        <sz val="8"/>
        <color indexed="8"/>
        <rFont val="Arial"/>
        <family val="2"/>
      </rPr>
      <t>Page No.</t>
    </r>
  </si>
  <si>
    <t xml:space="preserve">تقديــــــــم </t>
  </si>
  <si>
    <t xml:space="preserve">مقدمـــــــــــة </t>
  </si>
  <si>
    <t xml:space="preserve">أهم المفاهيم والتعاريف المستخدمة </t>
  </si>
  <si>
    <t>الفصل الأول
(إطار المنشآت العاملة)</t>
  </si>
  <si>
    <t>الفصل الثاني
المنشآت التي تستخدم (أقل من عشرة مشتغلين)</t>
  </si>
  <si>
    <t>الفصل الثالث
المنشآت التي تستخدم (عشرة مشتغلين فأكثر)</t>
  </si>
  <si>
    <t>الفصل الرابع
تقديرات نشاط الطاقة و الصناعة (إجمالي الفصل الثاني والثالث)</t>
  </si>
  <si>
    <t>Chapter Three
Establishments employing (Ten employees and more)</t>
  </si>
  <si>
    <t>Appendix
Annual questionnaire of Energy and Industry Statisties</t>
  </si>
  <si>
    <t>Chapter Four
Estimat of Energy and Industry Activity (Total of chapters two and three)</t>
  </si>
  <si>
    <t>Chapter Tow
Establishments employing (Less than ten employees)</t>
  </si>
  <si>
    <t xml:space="preserve"> Chapter One
(Operating establishments frame)</t>
  </si>
  <si>
    <t xml:space="preserve">Concepts and definitions </t>
  </si>
  <si>
    <t xml:space="preserve">Data presentation </t>
  </si>
  <si>
    <t xml:space="preserve">Introduction </t>
  </si>
  <si>
    <t xml:space="preserve">Preface </t>
  </si>
  <si>
    <t>المهن</t>
  </si>
  <si>
    <t>Occupation</t>
  </si>
  <si>
    <r>
      <t>The Ministry as well has the pleasure</t>
    </r>
    <r>
      <rPr>
        <b/>
        <sz val="12"/>
        <rFont val="Arial"/>
        <family val="2"/>
      </rPr>
      <t xml:space="preserve"> to express its gratitude to heads of </t>
    </r>
    <r>
      <rPr>
        <b/>
        <sz val="12"/>
        <color indexed="8"/>
        <rFont val="Arial"/>
        <family val="2"/>
      </rPr>
      <t>corporations and companies for their cooperation and contribution in accomplishing this bulletin.</t>
    </r>
    <r>
      <rPr>
        <b/>
        <sz val="12"/>
        <color indexed="9"/>
        <rFont val="Arial"/>
        <family val="2"/>
      </rPr>
      <t>XXX</t>
    </r>
  </si>
  <si>
    <t>The Ministry welcomes any remarks and suggestions that could improve contents of this bulletin.</t>
  </si>
  <si>
    <t xml:space="preserve">     Allah grants success</t>
  </si>
  <si>
    <t xml:space="preserve">      والله ولي التوفيق،،،</t>
  </si>
  <si>
    <t>استخراج النفط الخام والغاز الطبيعي</t>
  </si>
  <si>
    <r>
      <t xml:space="preserve">ملحق
الإستمارة السنوية لإحصاءات الطاقة والصناعة
</t>
    </r>
    <r>
      <rPr>
        <b/>
        <sz val="16"/>
        <rFont val="Arial"/>
        <family val="2"/>
      </rPr>
      <t>Appendix
Annual questionnaire of Industry &amp; Energy Statistics</t>
    </r>
  </si>
  <si>
    <r>
      <rPr>
        <b/>
        <sz val="12"/>
        <color indexed="8"/>
        <rFont val="Bader"/>
        <charset val="178"/>
      </rPr>
      <t>دولـــــــــــة قــطــــــــــر
وزارة التخطيط التنموي والإحصاء</t>
    </r>
    <r>
      <rPr>
        <b/>
        <sz val="16"/>
        <color indexed="8"/>
        <rFont val="Arial"/>
        <family val="2"/>
      </rPr>
      <t xml:space="preserve">
</t>
    </r>
    <r>
      <rPr>
        <b/>
        <sz val="12"/>
        <color indexed="8"/>
        <rFont val="Times New Roman"/>
        <family val="1"/>
      </rPr>
      <t>إدارة الإحصاءات الاقتصادية و الحسابات الوطنية</t>
    </r>
  </si>
  <si>
    <t>المرفقات
الاستمارة السنوية لإحصاءات الطاقة والصناعة</t>
  </si>
  <si>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Arial"/>
        <family val="2"/>
      </rPr>
      <t xml:space="preserve"> رأسمال </t>
    </r>
    <r>
      <rPr>
        <sz val="16"/>
        <color indexed="8"/>
        <rFont val="Arial"/>
        <family val="2"/>
      </rPr>
      <t>الشركة.</t>
    </r>
  </si>
  <si>
    <t>د ـ قطاع خاص:</t>
  </si>
  <si>
    <t>هو النشاط الذي تزاوله المنشأة والذي يحقق أكبر حصة في جملة قيمة إنتاج المنشأة أو اكبر عائد للمنشاة أو هو النشاط الذي يحدده صاحب أو مدير المنشأة.</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</si>
  <si>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</si>
  <si>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1- المنشأة:</t>
  </si>
  <si>
    <t>2- الكيان القانوني:</t>
  </si>
  <si>
    <t>It is the legal status of capital ownership of establishments aiming profit; it includes individual, joint-liability companies, partnership companies, limited liability companies and joint-stock companies.</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</si>
  <si>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</si>
  <si>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</si>
  <si>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An approval from the supreme authorities in the state should be issued for such companies. It has two types of partners, founder and share holder, and its capital is composed of shares equal in value that are placed for underwriting and could be circulated later. The partners are not questioned for company’s financial obligation other than the value of shares they underwritten. The law should state that company’s capital should not be less than certain amount and its name usually followed by (J.C)</t>
  </si>
  <si>
    <t>Its capital is composed of equal value shares not for underwriting and circulation. Underwriting is for limited number of persons, usually founders, and responsibility of shareholder does not exceed the limit of his shares in company’s capital.</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</si>
  <si>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</si>
  <si>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3ـ ملكية المنشأة:</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</si>
  <si>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</si>
  <si>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It includes establishments that practice productive activity of goods and services, where the government owns its capital completely. The government allows these establishments or companies large amount of power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</si>
  <si>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The sector that includes establishments that the government contributes in its capital with another entity, whether this entity was national or foreign.</t>
  </si>
  <si>
    <t>4ـ النشاط الاقتصادي الرئيسي:</t>
  </si>
  <si>
    <t>5- Employment (employees):</t>
  </si>
  <si>
    <t>5ـ العمالة (المشتغلون):</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</si>
  <si>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</si>
  <si>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Persons obtained university degrees or equivalent in their field of specialization.</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</si>
  <si>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</si>
  <si>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6ـ تعويضات العاملين:</t>
  </si>
  <si>
    <t>7ـ إيرادات الأنشطة الأخرى:</t>
  </si>
  <si>
    <t>8ـ المستلزمات السلعية:</t>
  </si>
  <si>
    <t>9- Intermediate services:</t>
  </si>
  <si>
    <t>9ـ المستلزمات الخدمية:</t>
  </si>
  <si>
    <t>All services used that help in accomplishing production, such as maintenance expenses, transport services, general transportation, shipping, unloading, rent of equipment and transportation means and others.</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</si>
  <si>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</si>
  <si>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10- Value added:</t>
  </si>
  <si>
    <t>10ـ القيمة المضافة:</t>
  </si>
  <si>
    <t>Total value of production less total value of intermediate goods and services (intermediate input).</t>
  </si>
  <si>
    <t>11- Depreciation:</t>
  </si>
  <si>
    <t>11ـ الاهتلاكات:</t>
  </si>
  <si>
    <t>12- Taxes on production and import (indirect taxes):</t>
  </si>
  <si>
    <r>
      <rPr>
        <b/>
        <sz val="16"/>
        <color indexed="8"/>
        <rFont val="Arial"/>
        <family val="2"/>
      </rPr>
      <t>12ـ الضرائب على الإنتاج والإستيراد</t>
    </r>
    <r>
      <rPr>
        <b/>
        <sz val="18"/>
        <color indexed="8"/>
        <rFont val="Arial"/>
        <family val="2"/>
      </rPr>
      <t xml:space="preserve"> </t>
    </r>
    <r>
      <rPr>
        <b/>
        <sz val="16"/>
        <color indexed="8"/>
        <rFont val="Arial"/>
        <family val="2"/>
      </rPr>
      <t>(الضرائب غير المباشرة):</t>
    </r>
  </si>
  <si>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</si>
  <si>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13- Subsidies:</t>
  </si>
  <si>
    <t>13ـ الإعانات:</t>
  </si>
  <si>
    <t xml:space="preserve">Current payments at no cost presented by government entities, including nonresident government entities, to projects according to levels of its production activities or quantity and value of goods and services that it produces, sells or imports, they are yields for resident producers or importers. In case of resident producers, it could be designed to affect their level of production, prices of selling of their outputs or remuneration of establishment units that work in production field. </t>
  </si>
  <si>
    <t>14ـ فائض التشغيل:</t>
  </si>
  <si>
    <t>It equals to total product on the basis of product value less intermediate consumption (Intermediate goods and services) on the basis of purchaser cost, compensation of employees, fixed capital depreciation and net indirect taxes (indirect taxes less production subsidies).</t>
  </si>
  <si>
    <t>15ـ الأصول الثابتة:</t>
  </si>
  <si>
    <t>16ـ الإضافات الرأسمالية الثابتة خلال العام:</t>
  </si>
  <si>
    <t>17- Stock:</t>
  </si>
  <si>
    <t>17ـ المخزون:</t>
  </si>
  <si>
    <t>Market value of stock of final and incomplete goods in a certain time. It includes as well products that are produced by the establishment, which still keep them before entering more alteration on them, sell them, supply them to other establishments or use them in other way. In addition to that it includes products possessed by the establishment in order to be used as intermediate consumption or re-sell them without further alteration.</t>
  </si>
  <si>
    <t>18- أرباح الأسهم:</t>
  </si>
  <si>
    <t>Shape of property income matured for shareholders as a result of placing their money at disposal of companies.</t>
  </si>
  <si>
    <t>جدول رقم (7) القيمة ألف ريال قطري</t>
  </si>
  <si>
    <t>Other Service Expenses (Mail,Publ icity,Tele phone .. etc.</t>
  </si>
  <si>
    <r>
      <rPr>
        <sz val="11"/>
        <color indexed="8"/>
        <rFont val="Arial Black"/>
        <family val="2"/>
      </rPr>
      <t xml:space="preserve">Dr. Saleh Bin Mohammed Al-Nabit
</t>
    </r>
    <r>
      <rPr>
        <b/>
        <sz val="10"/>
        <color indexed="8"/>
        <rFont val="Arial"/>
        <family val="2"/>
      </rPr>
      <t>Minister of Development Planning and Statistics</t>
    </r>
  </si>
  <si>
    <r>
      <t xml:space="preserve">الفصل الثاني
المنشآت التي تستخدم
(أقل من عشرة مشتغلين)
</t>
    </r>
    <r>
      <rPr>
        <b/>
        <sz val="16"/>
        <rFont val="Arial"/>
        <family val="2"/>
      </rPr>
      <t>CHAPTER Tow
 Establishments employing
(Less than ten employees)</t>
    </r>
  </si>
  <si>
    <r>
      <t xml:space="preserve">الفصل الثالث
المنشآت التي تستخدم
(عشرة مشتغلين فأكثر)
</t>
    </r>
    <r>
      <rPr>
        <b/>
        <sz val="16"/>
        <rFont val="Arial"/>
        <family val="2"/>
      </rPr>
      <t>CHAPTER Three
 Establishments employing
(Ten employees and more)</t>
    </r>
  </si>
  <si>
    <r>
      <t xml:space="preserve">الفصل الرابع
تقديرات نشاط الطاقة والصناعة
(إجمالي الفصلين الثاني والثالث)
</t>
    </r>
    <r>
      <rPr>
        <b/>
        <sz val="16"/>
        <rFont val="Arial"/>
        <family val="2"/>
      </rPr>
      <t>Chapter Four
Estimat of Industry &amp; Energy
(Total of chapters two and three)</t>
    </r>
  </si>
  <si>
    <r>
      <t>أ</t>
    </r>
    <r>
      <rPr>
        <b/>
        <sz val="16"/>
        <color indexed="8"/>
        <rFont val="Arial"/>
        <family val="2"/>
      </rPr>
      <t>سلوب عرض البيانات:</t>
    </r>
  </si>
  <si>
    <t>B</t>
  </si>
  <si>
    <t>06</t>
  </si>
  <si>
    <t>0610</t>
  </si>
  <si>
    <t>0620</t>
  </si>
  <si>
    <t>0810</t>
  </si>
  <si>
    <t>08</t>
  </si>
  <si>
    <t>09</t>
  </si>
  <si>
    <t>0910</t>
  </si>
  <si>
    <t>Mining and quarrying</t>
  </si>
  <si>
    <t>Extraction of crude petroleum</t>
  </si>
  <si>
    <t>Extraction of natural gas</t>
  </si>
  <si>
    <t>Other mining and quarrying</t>
  </si>
  <si>
    <t>Quarrying of stone, sand and clay</t>
  </si>
  <si>
    <t>Mining support service activities</t>
  </si>
  <si>
    <t>Manufacturing</t>
  </si>
  <si>
    <t>Manufacture of food products</t>
  </si>
  <si>
    <t>Processing and preserving of meat</t>
  </si>
  <si>
    <t>Manufacture of dairy products</t>
  </si>
  <si>
    <t>Manufacture of grain mill products</t>
  </si>
  <si>
    <t>Manufacture of bakery products</t>
  </si>
  <si>
    <t>Manufacture of prepared animal feeds</t>
  </si>
  <si>
    <t>Manufacture of beverages</t>
  </si>
  <si>
    <t>Manufacture of textiles</t>
  </si>
  <si>
    <t>Manufacture of wearing apparel</t>
  </si>
  <si>
    <t>Manufacture of footwear</t>
  </si>
  <si>
    <t>Printing</t>
  </si>
  <si>
    <t>Reproduction of recorded media</t>
  </si>
  <si>
    <t>1511</t>
  </si>
  <si>
    <t>Manufacture of plastics products</t>
  </si>
  <si>
    <t>Manufacture of glass and glass products</t>
  </si>
  <si>
    <t>Manufacture of cement, lime and plaster</t>
  </si>
  <si>
    <t>Cutting, shaping and finishing of stone</t>
  </si>
  <si>
    <t>Manufacture of basic metals</t>
  </si>
  <si>
    <t>Manufacture of structural metal products</t>
  </si>
  <si>
    <t>Manufacture of electrical equipment</t>
  </si>
  <si>
    <t>Manufacture of other transport equipment</t>
  </si>
  <si>
    <t>Manufacture of furniture</t>
  </si>
  <si>
    <t>Other manufacturing</t>
  </si>
  <si>
    <t>Other manufacturing n.e.c.</t>
  </si>
  <si>
    <t>Sewerage</t>
  </si>
  <si>
    <t>Materials recovery</t>
  </si>
  <si>
    <t>التعدين واستغلال المحاجر</t>
  </si>
  <si>
    <t>استخراج النفط الخام</t>
  </si>
  <si>
    <t>استخراج الغاز الطبيعي</t>
  </si>
  <si>
    <t>الأنشطة الأخرى للتعدين واستغلال المحاجر</t>
  </si>
  <si>
    <t>أنشطة خدمات دعم التعدين</t>
  </si>
  <si>
    <t>أنشطة الدعم لاستخراج النفط والغاز الطبيعي</t>
  </si>
  <si>
    <t>الصناعة التحويلية</t>
  </si>
  <si>
    <t>صُنع المنتجات الغذائية</t>
  </si>
  <si>
    <t>تجهيز وحفظ اللحوم</t>
  </si>
  <si>
    <t>تجهيز وحفظ الفاكهة والخضر</t>
  </si>
  <si>
    <t>صُنعٍ منتجات الألبان</t>
  </si>
  <si>
    <t>صُنع منتجات طواحين الحبوب</t>
  </si>
  <si>
    <t>صُنع منتجات المخابز</t>
  </si>
  <si>
    <t>صُنع الكاكاو و الشكولاته والحلويات السكرية</t>
  </si>
  <si>
    <t>صُنع الأعلاف الحيوانية المحضّرة</t>
  </si>
  <si>
    <t>صُنع المشروبات</t>
  </si>
  <si>
    <t>انتاج وتعبئة المياه المعدنية</t>
  </si>
  <si>
    <t>صُنع المنسوجات</t>
  </si>
  <si>
    <t>صُنع المنسوجات الجاهزة باستثناء الملبوسات</t>
  </si>
  <si>
    <t>صُنع الملبوسات</t>
  </si>
  <si>
    <t>صُنع المنتجات الجلدية والمنتجات ذات الصلة</t>
  </si>
  <si>
    <t>دبغ وتهيئة الجلود ، تهيئة وصبغ الفراء</t>
  </si>
  <si>
    <t>صُنع الأحذية</t>
  </si>
  <si>
    <t>صُنع الورق ومنتجات الورق</t>
  </si>
  <si>
    <t>صُنع أصناف أخرى من الورق والورق المقوى</t>
  </si>
  <si>
    <t>الطباعة واستنساخ وسائط الأعلام المسجّلة</t>
  </si>
  <si>
    <t>الطباعة</t>
  </si>
  <si>
    <t>استنساخ وسائط الإعلام المسجّلة</t>
  </si>
  <si>
    <t>صنع فحم الكوك والمنتجات النفطية المكررة</t>
  </si>
  <si>
    <t>صُنع المواد الكيميائية والمنتجات الكيميائية</t>
  </si>
  <si>
    <t>صنع منتجات المطاط واللدائن</t>
  </si>
  <si>
    <t>صنع المنتجات اللدائنية</t>
  </si>
  <si>
    <t>صنع منتجات المعادن اللافلزية الأخرى</t>
  </si>
  <si>
    <t>صنع الزجاج والمنتجات الزجاجية</t>
  </si>
  <si>
    <t>صنع الأسمنت والجير والجص</t>
  </si>
  <si>
    <t>صنع أصناف من الخرسانة والأسمنت والجص</t>
  </si>
  <si>
    <t>قطع وتشكيل وصقل الأحجار ( الكسارات )</t>
  </si>
  <si>
    <t>صنع الفلزات القاعدية</t>
  </si>
  <si>
    <t>صنع المنتجات المعدنية الإنشائية</t>
  </si>
  <si>
    <t>معالجة وطلي المعادن المعالجة بالآلات</t>
  </si>
  <si>
    <t>صنع المعدات الكهربائية</t>
  </si>
  <si>
    <t>صنع معدات الإضاءة الكهربائية</t>
  </si>
  <si>
    <t>صناعة المعدات الكهربائية الأخرى</t>
  </si>
  <si>
    <t>صنع الآلات والمعدات غير المصنفة في موضع أخر</t>
  </si>
  <si>
    <t>صنع معدات النقل الأخرى</t>
  </si>
  <si>
    <t>بناء السفن والمنشآت العائمة</t>
  </si>
  <si>
    <t>صنع الأثاث</t>
  </si>
  <si>
    <t>صناعة الأثاث</t>
  </si>
  <si>
    <t>الصناعة التحويلية الأخرى</t>
  </si>
  <si>
    <t>صُنع منتجات أخرى غير مصنَّفة في موضع آخر</t>
  </si>
  <si>
    <t>إصلاح وتركيب الآلات والمعدات</t>
  </si>
  <si>
    <t>الصرف الصحي</t>
  </si>
  <si>
    <t>أسترجاع المواد</t>
  </si>
  <si>
    <t>أنشطة المعالجة وخدمات إدارة النفايات الأخرى</t>
  </si>
  <si>
    <r>
      <rPr>
        <b/>
        <sz val="11"/>
        <color indexed="8"/>
        <rFont val="Arial Black"/>
        <family val="2"/>
      </rPr>
      <t xml:space="preserve">State of Qatar
</t>
    </r>
    <r>
      <rPr>
        <b/>
        <sz val="10"/>
        <color indexed="8"/>
        <rFont val="Arial Black"/>
        <family val="2"/>
      </rPr>
      <t xml:space="preserve">Ministry of Development Planning and Statistics
</t>
    </r>
    <r>
      <rPr>
        <b/>
        <sz val="10"/>
        <color indexed="8"/>
        <rFont val="Mangal"/>
        <family val="1"/>
      </rPr>
      <t>Economic Statistics and National Accounts Department</t>
    </r>
  </si>
  <si>
    <t>وترحب الوزارة بأية ملاحظات وإقتراحات من شأنها تحسين مضمون هذه النشرة.</t>
  </si>
  <si>
    <t>1- The Establishment:</t>
  </si>
  <si>
    <t>2- Legal Entity:</t>
  </si>
  <si>
    <t>a- Individual Establishment:</t>
  </si>
  <si>
    <t>b- Joint-Liability Company:</t>
  </si>
  <si>
    <t>c- Limited Partnership Company:</t>
  </si>
  <si>
    <t>d- Limited Joint-Stock Companies:</t>
  </si>
  <si>
    <t>e- Limited Liability Company:</t>
  </si>
  <si>
    <t>g- Special Joint-Stock Company:</t>
  </si>
  <si>
    <t>h- Foreign Establishment Branch:</t>
  </si>
  <si>
    <t>3- Ownership of Establishment:</t>
  </si>
  <si>
    <t>a- Government Sector:</t>
  </si>
  <si>
    <t>b- Public Sector (Government Establishments):</t>
  </si>
  <si>
    <t>d- Private Sector:</t>
  </si>
  <si>
    <t>4- Main Economic Activity:</t>
  </si>
  <si>
    <t>b- Unpaid Employees:</t>
  </si>
  <si>
    <t>c- Paid Employees:</t>
  </si>
  <si>
    <t>6- Compensation Of Employees:</t>
  </si>
  <si>
    <t>a) wages, salaries and cash benefits:</t>
  </si>
  <si>
    <t>b)    In-kind Benefits:</t>
  </si>
  <si>
    <t>7- Revenues of Other Activities:</t>
  </si>
  <si>
    <t>8- Intermediate Goods:</t>
  </si>
  <si>
    <t>14- Operating Surplus:</t>
  </si>
  <si>
    <t>15- Fixed Assets:</t>
  </si>
  <si>
    <t>16- Fixed Capital Additions During The Year:</t>
  </si>
  <si>
    <t>18- Profit of Shares:</t>
  </si>
  <si>
    <t>Support activities for petroleum and natural gas extraction</t>
  </si>
  <si>
    <t>Extraction of crude petroleum and natural gas</t>
  </si>
  <si>
    <t>استغلال المحاجر لاستخراج الأحجار والرمال والطّفل</t>
  </si>
  <si>
    <t>Manufacture of cocoa, chocolate and sugar confectionery</t>
  </si>
  <si>
    <t>صُنع منجات الأغذية الأخرى غير المصنّفة في موضع آخر</t>
  </si>
  <si>
    <t>Manufacture of other food products n.e.c.</t>
  </si>
  <si>
    <t>صناعة المشروبات الغازية المرطبة والمشروبات المنكهه بخلاصات أو أرواح الفاكهة</t>
  </si>
  <si>
    <t>Manufacture of soft drinks and soft drinks flavored with extracts or fruit spirits</t>
  </si>
  <si>
    <t>production and bottling of mineral waters</t>
  </si>
  <si>
    <t>Remediation activities and other waste management services</t>
  </si>
  <si>
    <t>Waste collection, treatment and disposal activities; materials recovery</t>
  </si>
  <si>
    <t>أنشطة جمع النفايات ومعالجتها وتصريفها ، واسترجاع المواد</t>
  </si>
  <si>
    <t>Water supply; sewerage, waste management and remediation activities</t>
  </si>
  <si>
    <t>إمدادات المياه ،أنشطة الصرف الصحي وإدارة النفايات ومعالجتها</t>
  </si>
  <si>
    <t>Electricity, gas, steam and air conditioning supply</t>
  </si>
  <si>
    <t>توصيل الكهرباء والغاز والبخار وتكييف الهواء</t>
  </si>
  <si>
    <t>إمدادات الكهرباء والغاز والبخار وتكييف الهواء</t>
  </si>
  <si>
    <t>Repair of transport equipment, except motor vehicles</t>
  </si>
  <si>
    <t>إصلاح معدات النقل باستثناء المركبات ذات المحركات</t>
  </si>
  <si>
    <t>Repair and installation of machinery and equipment</t>
  </si>
  <si>
    <t>Manufacture of medical and dental instruments and supplies</t>
  </si>
  <si>
    <t>صناعة الأدوات والتجهيزات الطبية والخاصة بطب الأسنان</t>
  </si>
  <si>
    <t>Building of ships and floating structures</t>
  </si>
  <si>
    <t>Manufacture of parts and accessories for motor vehicles</t>
  </si>
  <si>
    <t>صنع أجزاء وتوابع ومحركات المركبات ذات المحركات</t>
  </si>
  <si>
    <t>صنع هياكل (أعمال تجهيز العربات) للمركبات ذات المحركات ، صناعة المركبات المقطورة والمركبات نصف المقطورة</t>
  </si>
  <si>
    <t>Manufacture of bodies (coachwork) for motor vehicles; manufacture of trailers and semi-trailers</t>
  </si>
  <si>
    <t>Manufacture of motor vehicles, trailers and semi-trailers</t>
  </si>
  <si>
    <t>صنع المركبات ذات المحركات والمركبات المقطورة ونصف المقطورة</t>
  </si>
  <si>
    <t>صنع الآلات المتخصصة الغرض ويشمل ( ألأأت الزراعية والحراجة والالات تشكيل المعادن وللمنسوجات وللتشيد ..الخ)</t>
  </si>
  <si>
    <t>Manufacture of special-purpose machinery includes(Manufacture of agricultural and forestry machinery,metal-forming machinery, textile, apparel .n.e.c)</t>
  </si>
  <si>
    <t>Manufacture of angines and turbines,except aircraft,vechicle and cycle engines includes(Manufacture of engines and turbines, fluid power equipment,pumps, compressors, taps and valves,bearings, gears, gearing n.e.c)</t>
  </si>
  <si>
    <t>صنع الالات متعددة الأغراض ويشمل (صنع المحركات والتوربينات ومعدات تعمل بطاقة الموائع وصنع المضخات والضواغط وصنع المحامل والتروس)</t>
  </si>
  <si>
    <t>Manufacture of machinery and equipment n.e.c.</t>
  </si>
  <si>
    <t>Manufacture of other electrical equipment</t>
  </si>
  <si>
    <t>Manufacture of electric lighting equipment</t>
  </si>
  <si>
    <t>Manufacture of fibre optic cables include(Manufacture of fibre optic cables,Manufacture electric wires and cables .n.e..c)</t>
  </si>
  <si>
    <t>Manufacture of electric motors, generators, transformers and electricity</t>
  </si>
  <si>
    <t>صنع المحركات والمولدات والمحولات الكهربائية وأجهزة توزيع الكهرباء والتحكم فيها</t>
  </si>
  <si>
    <t>Manufacture of other fabricated metal products n.e.c.</t>
  </si>
  <si>
    <t>صنع منتجات المعادن المشكلة الأخرى غير المصنفة في موضع آخر</t>
  </si>
  <si>
    <t>Forging, pressing, stamping and roll- forming of metal; powder metallurgy</t>
  </si>
  <si>
    <t>تشكيل المعادن بالطرق والكبس والسبك والدلفنه, ميثالورجيا المساحيق</t>
  </si>
  <si>
    <t>صنع منتجات المعادن المشكلة باستثناء الآلات والمعدات</t>
  </si>
  <si>
    <t>صنع المنتجات المعدنية اللافلزية الأخرى غير المصنفة في موضع أخر</t>
  </si>
  <si>
    <t>Manufacture of other non-metallic mineral products n.e.c.</t>
  </si>
  <si>
    <t>Manufacture of articles of concrete, cement and plaster</t>
  </si>
  <si>
    <t>Manufacture of fabricated metal products, except machinery and equipment</t>
  </si>
  <si>
    <t>Treatment and coating of metals; machining</t>
  </si>
  <si>
    <t>صنع الموادالصيدلانية والمنتجات الدوائية الكيميائية والنباتية</t>
  </si>
  <si>
    <t>صنع المنتجات الصيدلانية الأساسية والمستحضرات الصيدلانية</t>
  </si>
  <si>
    <t>صنع الإطارات والأنابيب المطاطية وتجديد الأسطح الخارجية للإطارات المطاطية وإعادة بنائها</t>
  </si>
  <si>
    <t>Manufacture of basic pharmaceutical products and pharmaceutical preparations</t>
  </si>
  <si>
    <t>Manufacture of pharmaceuticals, medicinal chemical and botanical products</t>
  </si>
  <si>
    <t>Manufacture of rubber and plastics products</t>
  </si>
  <si>
    <t>Manufacture of rubber tyres and tubes; retreading and rebuilding of rubber tyres</t>
  </si>
  <si>
    <t>Manufacture of other non-metallic mineral products</t>
  </si>
  <si>
    <t>Manufacture of chemicals and chemical products</t>
  </si>
  <si>
    <t>Manufacture of coke and refined petroleum products</t>
  </si>
  <si>
    <t>صُنع الورق المموّج والورق المقوى والأوعية المصنوعة من الورق والورق المقوى</t>
  </si>
  <si>
    <t>Manufacture of other articles of paper and paperboard</t>
  </si>
  <si>
    <t>Manufacture of builders’ carpentry and joinery</t>
  </si>
  <si>
    <t>Manufacture of wood and of products of wood and cork, except furniture, manufacture of aeticles of straw and plaiting materials plaiting materials</t>
  </si>
  <si>
    <t>صُنع الخشب ومنتجات الخشب والفلين ، باستثناء الأثاث ، صُنع أصناف من القش ومواد الضفر</t>
  </si>
  <si>
    <t>صُنع منتجات ومشغولات النجارة اللازمة لعمال البناء</t>
  </si>
  <si>
    <t>Tanning and dressing of leather; dressing and dyeing of fur</t>
  </si>
  <si>
    <t>Manufacture of leather and related products</t>
  </si>
  <si>
    <t>Tailoring and sewing of clothing for men and wpmen (Tailoring Shops)</t>
  </si>
  <si>
    <t>Manufacture of wearing apparel, except fur apparel</t>
  </si>
  <si>
    <t>صُنع الملبوسات باستثناء الملبوسات الفرائية باستثناء الملابس المصنوعة من الفراء</t>
  </si>
  <si>
    <t>Manufacture of made-up textile articles, except apparel</t>
  </si>
  <si>
    <t>Processing and preserving of fruit and vegetables</t>
  </si>
  <si>
    <t>تفصيل وخياطة وحياكة الملابس الرجالية والنسائية (محلات تفصيل خياطة الملابس)</t>
  </si>
  <si>
    <t>صنع شبكات الأسلاك وأجهزة شبكات الأسلاك ويشمل (صنع كابلات الالياف البصرية ، صنع الكابلات الكهربائيه والالكترونية)</t>
  </si>
  <si>
    <t xml:space="preserve">Total </t>
  </si>
  <si>
    <t>Mining and Quarrying.</t>
  </si>
  <si>
    <t xml:space="preserve"> Manufacturing</t>
  </si>
  <si>
    <t>(D)</t>
  </si>
  <si>
    <t>(E)</t>
  </si>
  <si>
    <t xml:space="preserve">تغطي هذه النشرة السنوية أنشطةالطاقة والصناعة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t>
  </si>
  <si>
    <t>(ب)</t>
  </si>
  <si>
    <t>توصيل الكهرباء والغاز والبخار وتكييف الهواء.</t>
  </si>
  <si>
    <t>امدادات المياه, وانشطة المجاري وادارة الفضلات المعالجة</t>
  </si>
  <si>
    <t xml:space="preserve">(B) </t>
  </si>
  <si>
    <t>(C)</t>
  </si>
  <si>
    <t xml:space="preserve"> Water Supply,Sewerage , Waste management and remediation activities.</t>
  </si>
  <si>
    <t xml:space="preserve"> Electricity , Gas, Steam and Air Conditioning Supply.</t>
  </si>
  <si>
    <t xml:space="preserve">تغطي هذه النشرة السنوية أنشطة الطاقة والصناعة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t>
  </si>
  <si>
    <t>This bulletin covers the activities of Energy and Industry  of the National Classification of Economic Activities, derived from the fourth revision of the International Standard Industrial Classification of all Economic Activities (ISIC), which was adopted by the United Nations Statistical Division (UNSD).                                                                                                       As of this issue of the bulletin, a shift to the 4th. revision of the classification has been achieved. National groups of classification are as follows :</t>
  </si>
  <si>
    <t>1- The Scope:</t>
  </si>
  <si>
    <t>الفصل الاول:</t>
  </si>
  <si>
    <t>الفصل الثاني:</t>
  </si>
  <si>
    <t>الفصل الثالث:</t>
  </si>
  <si>
    <t>Table No. (1)</t>
  </si>
  <si>
    <t>Table No. (7) (Value QR. 000)</t>
  </si>
  <si>
    <t>Table No. (5) (Value QR. 000)</t>
  </si>
  <si>
    <t>Table No. (10) (Value QR. 000)</t>
  </si>
  <si>
    <t>متوسط الأجر السنوي 
ريال قطري</t>
  </si>
  <si>
    <t>Table No. (14) (Value QR. 000)</t>
  </si>
  <si>
    <r>
      <rPr>
        <b/>
        <sz val="14"/>
        <rFont val="Sultan bold"/>
        <charset val="178"/>
      </rPr>
      <t>د. صالح بن محمد النابت</t>
    </r>
    <r>
      <rPr>
        <b/>
        <sz val="16"/>
        <rFont val="Sultan bold"/>
        <charset val="178"/>
      </rPr>
      <t xml:space="preserve">
</t>
    </r>
    <r>
      <rPr>
        <b/>
        <sz val="12"/>
        <rFont val="Times New Roman"/>
        <family val="1"/>
      </rPr>
      <t>وزير التخطيط التنموي والإحصاء</t>
    </r>
  </si>
  <si>
    <t>البيـان</t>
  </si>
  <si>
    <t xml:space="preserve">أسلوب عرض البيانات </t>
  </si>
  <si>
    <t>أ- المنشات الفردية</t>
  </si>
  <si>
    <t xml:space="preserve">فهرس نشرة إحصاءات الطاقة والصناعة </t>
  </si>
  <si>
    <t>Bulletin of Energy and Industry Statistics Index</t>
  </si>
  <si>
    <t>كما يسر الوزارة أن تتقدم بالشكر الجزيل لمسئولي المنشآت من مؤسسات وشركات لتعاونهم ومساهمتهم في إصدار هذه النشرة.</t>
  </si>
  <si>
    <t>جدول رقم (3) القيمة ألف ريال قطري</t>
  </si>
  <si>
    <t>Table No. (3) (Value QR. 000)</t>
  </si>
  <si>
    <t>جدول رقم (4) القيمة ألف ريال قطري</t>
  </si>
  <si>
    <t>Table No. (4) (Value QR. 000)</t>
  </si>
  <si>
    <t>Table No. (13) (Value QR. 000)</t>
  </si>
  <si>
    <t>2</t>
  </si>
  <si>
    <t>3</t>
  </si>
  <si>
    <t>4</t>
  </si>
  <si>
    <t>5</t>
  </si>
  <si>
    <t>6</t>
  </si>
  <si>
    <t>7</t>
  </si>
  <si>
    <t>8</t>
  </si>
  <si>
    <t>9</t>
  </si>
  <si>
    <t>10</t>
  </si>
  <si>
    <t>11</t>
  </si>
  <si>
    <t>12</t>
  </si>
  <si>
    <t>13</t>
  </si>
  <si>
    <t>14</t>
  </si>
  <si>
    <t>15</t>
  </si>
  <si>
    <t>16</t>
  </si>
  <si>
    <t>17</t>
  </si>
  <si>
    <t>18</t>
  </si>
  <si>
    <t>عدد المشتغلين وتقديرات تعويضات العاملين حسب المهنة والجنس</t>
  </si>
  <si>
    <t>NUMBER OF EMPLOYEES &amp; ESTIMATES OF COMPENSATION OF EMPLOYEES BY  OCCUPATION &amp; SEX</t>
  </si>
  <si>
    <t>Printing and reproduction of recorded media</t>
  </si>
  <si>
    <t>1393</t>
  </si>
  <si>
    <t>3012</t>
  </si>
  <si>
    <t>3311</t>
  </si>
  <si>
    <t>3312</t>
  </si>
  <si>
    <t>3314</t>
  </si>
  <si>
    <t>3821</t>
  </si>
  <si>
    <t>Manufacture of carpets and rugs</t>
  </si>
  <si>
    <t>صنع البسط والسجاد</t>
  </si>
  <si>
    <t>بناء قوارب النزهة والرياضة</t>
  </si>
  <si>
    <t>اصلاح المنتجات المعدنية المصنوعة</t>
  </si>
  <si>
    <t>اصلاح الالات</t>
  </si>
  <si>
    <t>اصلاح المعدات الكهربائية</t>
  </si>
  <si>
    <t>Repair of fabricated metal products</t>
  </si>
  <si>
    <t>Repair of machinery</t>
  </si>
  <si>
    <t>Repair of electrical equipment</t>
  </si>
  <si>
    <t>Treatment and disposal of non-hazardous waste</t>
  </si>
  <si>
    <t>معالجة النفايات غير خطرة وتصريفها</t>
  </si>
  <si>
    <t>Building of pleasure and sporting boats</t>
  </si>
  <si>
    <t>other mining and quarrying</t>
  </si>
  <si>
    <t>الانشطة الاخرى للتعدين واستغلال المحاجر</t>
  </si>
  <si>
    <t>صنع منتجات طواحين الحبوب</t>
  </si>
  <si>
    <t>صنع الملبوسات</t>
  </si>
  <si>
    <t>2015</t>
  </si>
  <si>
    <r>
      <rPr>
        <b/>
        <sz val="24"/>
        <color indexed="8"/>
        <rFont val="Arial"/>
        <family val="2"/>
      </rPr>
      <t>النشرة السنوية</t>
    </r>
    <r>
      <rPr>
        <b/>
        <sz val="20"/>
        <color indexed="8"/>
        <rFont val="Arial"/>
        <family val="2"/>
      </rPr>
      <t xml:space="preserve">
</t>
    </r>
    <r>
      <rPr>
        <b/>
        <sz val="24"/>
        <color indexed="8"/>
        <rFont val="Arial"/>
        <family val="2"/>
      </rPr>
      <t>لإحصاءات الطاقة والصناعة</t>
    </r>
    <r>
      <rPr>
        <b/>
        <sz val="20"/>
        <color indexed="8"/>
        <rFont val="Arial"/>
        <family val="2"/>
      </rPr>
      <t xml:space="preserve">
</t>
    </r>
    <r>
      <rPr>
        <b/>
        <sz val="18"/>
        <color indexed="8"/>
        <rFont val="Arial"/>
        <family val="2"/>
      </rPr>
      <t xml:space="preserve">The Annual Bulletin
of Industry &amp; Energy Statistics
</t>
    </r>
    <r>
      <rPr>
        <b/>
        <sz val="20"/>
        <color indexed="8"/>
        <rFont val="Arial"/>
        <family val="2"/>
      </rPr>
      <t>2015</t>
    </r>
  </si>
  <si>
    <r>
      <rPr>
        <b/>
        <sz val="20"/>
        <color indexed="8"/>
        <rFont val="Arial"/>
        <family val="2"/>
      </rPr>
      <t>العدد 34</t>
    </r>
    <r>
      <rPr>
        <b/>
        <sz val="16"/>
        <color indexed="8"/>
        <rFont val="Arial"/>
        <family val="2"/>
      </rPr>
      <t xml:space="preserve">
34</t>
    </r>
    <r>
      <rPr>
        <b/>
        <vertAlign val="superscript"/>
        <sz val="16"/>
        <color indexed="8"/>
        <rFont val="Arial"/>
        <family val="2"/>
      </rPr>
      <t>th</t>
    </r>
    <r>
      <rPr>
        <b/>
        <sz val="16"/>
        <color indexed="8"/>
        <rFont val="Arial"/>
        <family val="2"/>
      </rPr>
      <t xml:space="preserve"> Issue</t>
    </r>
  </si>
  <si>
    <t xml:space="preserve">يسر وزارة التخطيط التنموي والإحصاء أن تقدم هذا العدد من النشرة السنوية لإحصاءات الطاقة والصناعة 2015 ضمن سلسلة نشراتها التخصصية المختلفة، وذلك في إطار خطة الوزارة الطموحة والمتوازنة في توفير وتطوير الإحصاءات الإقتصادية.
</t>
  </si>
  <si>
    <r>
      <t>Ministry of Development Planning &amp; Statistics is pleased to present the</t>
    </r>
    <r>
      <rPr>
        <b/>
        <sz val="12"/>
        <color indexed="10"/>
        <rFont val="Arial"/>
        <family val="2"/>
      </rPr>
      <t xml:space="preserve"> </t>
    </r>
    <r>
      <rPr>
        <b/>
        <sz val="12"/>
        <color indexed="8"/>
        <rFont val="Arial"/>
        <family val="2"/>
      </rPr>
      <t>annual bulletin of Energy and Industry Statisticl, 2015 as part of its series of bulletins within the framework of the Ministry's ambitious and balanced plan in providing and developing economic statistics.</t>
    </r>
  </si>
  <si>
    <t>Number of establishments and employees by size of establishment and main economic activity 2015</t>
  </si>
  <si>
    <t>عدد المنشآت والمشتغلين حسب حجم المنشأة والنشاط الاقتصادي الرئيسي 2015</t>
  </si>
  <si>
    <t xml:space="preserve">No of employees by nationality, sex and main economic activity 2015 </t>
  </si>
  <si>
    <t xml:space="preserve">عدد المشتغلين حسب الجنسية والجنس والنشاط الاقتصادي الرئيسي 2015 </t>
  </si>
  <si>
    <t xml:space="preserve">عدد المشتغلين وتقديرات تعويضات العاملين حسب الجنسية والنشاط الاقتصادي الرئيسي 2015 </t>
  </si>
  <si>
    <t xml:space="preserve">Estimates of value of intermediate goods by main economic activity 2015 </t>
  </si>
  <si>
    <t xml:space="preserve">تقديرات قيمة المستلزمات السلعية حسب النشاط الاقتصادي 2015 </t>
  </si>
  <si>
    <t>Estimates of value of intermediate services by main economic activity 2015</t>
  </si>
  <si>
    <t>تقديرات قيمة المستلزمات الخدمية حسب النشاط الاقتصادي 2015</t>
  </si>
  <si>
    <t xml:space="preserve">Estimates of Value added by main economic activity  2015 </t>
  </si>
  <si>
    <t xml:space="preserve">تقديرات القيمة المضافة حسب النشاط الاقتصادي الرئيسي 2015 </t>
  </si>
  <si>
    <t xml:space="preserve">Main economic indicators by sector and main economic activity 2015 </t>
  </si>
  <si>
    <t xml:space="preserve">أهم المؤشرات الاقتصادية حسب القطاع والنشاط الاقتصادي الرئيسي 2015 </t>
  </si>
  <si>
    <t>عدد المشتغلين وتقديرات تعويضات العاملين حسب المهنة والجنس 2015</t>
  </si>
  <si>
    <t xml:space="preserve">No of employees &amp; compensation of employees by nationality &amp; main economic activity  2015 </t>
  </si>
  <si>
    <t>No of employees and estimates of compensation of employees by occupation &amp; sex 2015</t>
  </si>
  <si>
    <t>تقديرات القيمة المضافة حسب النشاط الإقتصادي الرئيسي 2015</t>
  </si>
  <si>
    <t>ـ تم إعداد إطار متكامل بالمنشآت العاملة في الانشطة الاقتصادية المختلفة مستنداً على بيانات تعداد المنشآت مايو عام 2015م .</t>
  </si>
  <si>
    <t xml:space="preserve"> -  Comprehensive frame was prepared for operating economic activities based on data of the 2015 establishments’ census.</t>
  </si>
  <si>
    <t>جدول رقم (2) القيمة ألف ريال قطري</t>
  </si>
  <si>
    <t>Table No. (2) (Value QR. 000)</t>
  </si>
  <si>
    <t>جدول رقم (6)</t>
  </si>
  <si>
    <t>Table No. (6)</t>
  </si>
  <si>
    <t>جدول رقم (8) القيمة ألف ريال قطري</t>
  </si>
  <si>
    <t>Table No. (8) (Value QR. 000)</t>
  </si>
  <si>
    <t>Table No. (9) (Value QR. 000)</t>
  </si>
  <si>
    <t>جدول رقم (9) القيمة ألف ريال قطري</t>
  </si>
  <si>
    <t>جدول رقم (11)</t>
  </si>
  <si>
    <t>Table No. (11)</t>
  </si>
  <si>
    <t>جدول رقم (12)</t>
  </si>
  <si>
    <t>Table No. (12)</t>
  </si>
  <si>
    <t>جدول رقم (13)</t>
  </si>
  <si>
    <t>جدول رقم (15) القيمة ألف ريال قطري</t>
  </si>
  <si>
    <t>Table No. (15) (Value QR. 000)</t>
  </si>
  <si>
    <t>Table No. (16) (Value QR. 000)</t>
  </si>
  <si>
    <t>جدول رقم (16) القيمة ألف ريال قطري</t>
  </si>
  <si>
    <t>Table No. (17) (Value QR. 000)</t>
  </si>
  <si>
    <t>جدول رقم (17) القيمة ألف ريال قطري</t>
  </si>
  <si>
    <t>Table No (18)</t>
  </si>
  <si>
    <t>جدول رقم (18)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</si>
</sst>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_);_(* \(#,##0.00\);_(* &quot;-&quot;??_);_(@_)"/>
    <numFmt numFmtId="165" formatCode="0_ "/>
    <numFmt numFmtId="166" formatCode="0.0_ "/>
    <numFmt numFmtId="167" formatCode="_(* #,##0_);_(* \(#,##0\);_(* &quot;-&quot;??_);_(@_)"/>
    <numFmt numFmtId="168" formatCode="_(* #,##0.0_);_(* \(#,##0.0\);_(* &quot;-&quot;??_);_(@_)"/>
  </numFmts>
  <fonts count="101">
    <font>
      <sz val="12"/>
      <name val="Arial"/>
      <charset val="178"/>
    </font>
    <font>
      <sz val="11"/>
      <color theme="1"/>
      <name val="Calibri"/>
      <family val="2"/>
      <charset val="178"/>
      <scheme val="minor"/>
    </font>
    <font>
      <sz val="11"/>
      <color theme="1"/>
      <name val="Calibri"/>
      <family val="2"/>
      <charset val="178"/>
      <scheme val="minor"/>
    </font>
    <font>
      <b/>
      <sz val="12"/>
      <name val="Arial"/>
      <family val="2"/>
    </font>
    <font>
      <sz val="12"/>
      <name val="Arial"/>
      <family val="2"/>
    </font>
    <font>
      <sz val="10"/>
      <name val="Arial"/>
      <family val="2"/>
    </font>
    <font>
      <b/>
      <sz val="10"/>
      <name val="Arial"/>
      <family val="2"/>
    </font>
    <font>
      <b/>
      <sz val="11"/>
      <name val="Arial"/>
      <family val="2"/>
    </font>
    <font>
      <b/>
      <sz val="14"/>
      <name val="Arial"/>
      <family val="2"/>
    </font>
    <font>
      <b/>
      <sz val="9"/>
      <name val="Arial"/>
      <family val="2"/>
    </font>
    <font>
      <sz val="8"/>
      <name val="Arial"/>
      <family val="2"/>
    </font>
    <font>
      <sz val="7"/>
      <name val="Arial"/>
      <family val="2"/>
    </font>
    <font>
      <b/>
      <sz val="12"/>
      <color indexed="10"/>
      <name val="Arial"/>
      <family val="2"/>
    </font>
    <font>
      <sz val="12"/>
      <color indexed="10"/>
      <name val="Arial"/>
      <family val="2"/>
    </font>
    <font>
      <sz val="16"/>
      <name val="Arial"/>
      <family val="2"/>
    </font>
    <font>
      <b/>
      <sz val="16"/>
      <name val="Arial"/>
      <family val="2"/>
    </font>
    <font>
      <b/>
      <sz val="11"/>
      <color indexed="25"/>
      <name val="Arial"/>
      <family val="2"/>
    </font>
    <font>
      <sz val="11"/>
      <color indexed="8"/>
      <name val="Arial"/>
      <family val="2"/>
    </font>
    <font>
      <sz val="12"/>
      <color indexed="8"/>
      <name val="Arial"/>
      <family val="2"/>
    </font>
    <font>
      <b/>
      <sz val="16"/>
      <color indexed="8"/>
      <name val="Arial"/>
      <family val="2"/>
    </font>
    <font>
      <b/>
      <vertAlign val="superscript"/>
      <sz val="16"/>
      <color indexed="8"/>
      <name val="Arial"/>
      <family val="2"/>
    </font>
    <font>
      <b/>
      <sz val="24"/>
      <color indexed="8"/>
      <name val="Arial"/>
      <family val="2"/>
    </font>
    <font>
      <b/>
      <sz val="20"/>
      <color indexed="8"/>
      <name val="Arial"/>
      <family val="2"/>
    </font>
    <font>
      <b/>
      <sz val="11"/>
      <color indexed="8"/>
      <name val="Arial"/>
      <family val="2"/>
    </font>
    <font>
      <b/>
      <sz val="18"/>
      <color indexed="8"/>
      <name val="Arial"/>
      <family val="2"/>
    </font>
    <font>
      <b/>
      <sz val="14"/>
      <name val="Arial Black"/>
      <family val="2"/>
    </font>
    <font>
      <b/>
      <u/>
      <sz val="12"/>
      <color indexed="12"/>
      <name val="Arial"/>
      <family val="2"/>
    </font>
    <font>
      <sz val="11"/>
      <name val="Arial"/>
      <family val="2"/>
    </font>
    <font>
      <b/>
      <sz val="18"/>
      <name val="Arial"/>
      <family val="2"/>
    </font>
    <font>
      <b/>
      <i/>
      <sz val="11"/>
      <color indexed="8"/>
      <name val="Arial"/>
      <family val="2"/>
    </font>
    <font>
      <b/>
      <sz val="12"/>
      <color indexed="8"/>
      <name val="Arial"/>
      <family val="2"/>
    </font>
    <font>
      <sz val="11.5"/>
      <color indexed="8"/>
      <name val="Arial"/>
      <family val="2"/>
    </font>
    <font>
      <sz val="16"/>
      <color indexed="8"/>
      <name val="Arial"/>
      <family val="2"/>
    </font>
    <font>
      <b/>
      <sz val="24"/>
      <name val="Arial"/>
      <family val="2"/>
    </font>
    <font>
      <b/>
      <sz val="12"/>
      <color indexed="9"/>
      <name val="Arial"/>
      <family val="2"/>
    </font>
    <font>
      <b/>
      <sz val="8"/>
      <name val="Arial"/>
      <family val="2"/>
    </font>
    <font>
      <sz val="10"/>
      <name val="Arial"/>
      <family val="2"/>
    </font>
    <font>
      <sz val="10"/>
      <color indexed="8"/>
      <name val="Arial"/>
      <family val="2"/>
    </font>
    <font>
      <sz val="8"/>
      <color indexed="8"/>
      <name val="Arial"/>
      <family val="2"/>
    </font>
    <font>
      <b/>
      <sz val="7"/>
      <name val="Arial"/>
      <family val="2"/>
    </font>
    <font>
      <b/>
      <sz val="9"/>
      <name val="Courier New"/>
      <family val="3"/>
    </font>
    <font>
      <b/>
      <sz val="10"/>
      <color indexed="8"/>
      <name val="Arial"/>
      <family val="2"/>
    </font>
    <font>
      <b/>
      <sz val="8"/>
      <color indexed="8"/>
      <name val="Arial"/>
      <family val="2"/>
    </font>
    <font>
      <sz val="11"/>
      <color indexed="8"/>
      <name val="Arial"/>
      <family val="2"/>
    </font>
    <font>
      <sz val="18"/>
      <color indexed="8"/>
      <name val="Arial"/>
      <family val="2"/>
    </font>
    <font>
      <sz val="14"/>
      <color indexed="8"/>
      <name val="Arial"/>
      <family val="2"/>
    </font>
    <font>
      <sz val="16"/>
      <color indexed="8"/>
      <name val="Simplified Arabic"/>
      <family val="1"/>
    </font>
    <font>
      <b/>
      <sz val="14"/>
      <color indexed="8"/>
      <name val="Arial"/>
      <family val="2"/>
    </font>
    <font>
      <b/>
      <sz val="8"/>
      <color indexed="8"/>
      <name val="Arial"/>
      <family val="2"/>
    </font>
    <font>
      <b/>
      <sz val="10"/>
      <color indexed="8"/>
      <name val="Arial"/>
      <family val="2"/>
    </font>
    <font>
      <b/>
      <i/>
      <sz val="12"/>
      <color indexed="8"/>
      <name val="Arial"/>
      <family val="2"/>
    </font>
    <font>
      <b/>
      <i/>
      <sz val="16"/>
      <color indexed="8"/>
      <name val="Arial"/>
      <family val="2"/>
    </font>
    <font>
      <b/>
      <sz val="12"/>
      <color indexed="8"/>
      <name val="Arial"/>
      <family val="2"/>
    </font>
    <font>
      <sz val="8"/>
      <color indexed="8"/>
      <name val="Arial"/>
      <family val="2"/>
    </font>
    <font>
      <sz val="11"/>
      <color indexed="8"/>
      <name val="Calibri"/>
      <family val="2"/>
    </font>
    <font>
      <sz val="12"/>
      <color indexed="8"/>
      <name val="Arial Black"/>
      <family val="2"/>
    </font>
    <font>
      <sz val="11"/>
      <color indexed="8"/>
      <name val="Arial Black"/>
      <family val="2"/>
    </font>
    <font>
      <b/>
      <sz val="16"/>
      <name val="Sultan bold"/>
      <charset val="178"/>
    </font>
    <font>
      <sz val="10"/>
      <name val="Arial"/>
      <family val="2"/>
    </font>
    <font>
      <sz val="14"/>
      <name val="Arial"/>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8"/>
      <name val="Arial"/>
      <family val="2"/>
    </font>
    <font>
      <u/>
      <sz val="11"/>
      <color theme="10"/>
      <name val="Calibri"/>
      <family val="2"/>
    </font>
    <font>
      <sz val="11"/>
      <color theme="1"/>
      <name val="Calibri"/>
      <family val="2"/>
      <scheme val="minor"/>
    </font>
    <font>
      <b/>
      <sz val="14"/>
      <color rgb="FFC00000"/>
      <name val="Arial"/>
      <family val="2"/>
    </font>
    <font>
      <sz val="14"/>
      <color rgb="FFC00000"/>
      <name val="Arial"/>
      <family val="2"/>
    </font>
    <font>
      <sz val="14"/>
      <color rgb="FFFF0000"/>
      <name val="Arial"/>
      <family val="2"/>
    </font>
    <font>
      <sz val="10"/>
      <name val="Calibri"/>
      <family val="2"/>
      <scheme val="minor"/>
    </font>
    <font>
      <sz val="10"/>
      <color rgb="FF7030A0"/>
      <name val="Calibri"/>
      <family val="2"/>
      <scheme val="minor"/>
    </font>
    <font>
      <sz val="11"/>
      <color theme="1"/>
      <name val="Calibri"/>
      <family val="2"/>
      <charset val="178"/>
      <scheme val="minor"/>
    </font>
    <font>
      <b/>
      <sz val="12"/>
      <color theme="1"/>
      <name val="Arial"/>
      <family val="2"/>
    </font>
    <font>
      <sz val="11"/>
      <color theme="1"/>
      <name val="Arial"/>
      <family val="2"/>
    </font>
    <font>
      <b/>
      <sz val="16"/>
      <color theme="1"/>
      <name val="Arial"/>
      <family val="2"/>
    </font>
    <font>
      <sz val="14"/>
      <color theme="1"/>
      <name val="Arial"/>
      <family val="2"/>
    </font>
    <font>
      <b/>
      <sz val="11"/>
      <color theme="1"/>
      <name val="Arial"/>
      <family val="2"/>
    </font>
    <font>
      <b/>
      <sz val="18"/>
      <color theme="1"/>
      <name val="Arial"/>
      <family val="2"/>
    </font>
    <font>
      <sz val="16"/>
      <color theme="1"/>
      <name val="Arial"/>
      <family val="2"/>
    </font>
    <font>
      <b/>
      <sz val="14"/>
      <color theme="1"/>
      <name val="Arial"/>
      <family val="2"/>
    </font>
    <font>
      <sz val="18"/>
      <color theme="1"/>
      <name val="Arial"/>
      <family val="2"/>
    </font>
    <font>
      <b/>
      <sz val="14"/>
      <color indexed="12"/>
      <name val="Arial"/>
      <family val="2"/>
    </font>
    <font>
      <b/>
      <sz val="12"/>
      <color indexed="12"/>
      <name val="Arial"/>
      <family val="2"/>
    </font>
    <font>
      <b/>
      <sz val="12"/>
      <name val="Arial"/>
      <family val="2"/>
      <charset val="178"/>
    </font>
    <font>
      <b/>
      <sz val="11"/>
      <name val="Arial"/>
      <family val="2"/>
      <charset val="178"/>
    </font>
    <font>
      <u/>
      <sz val="12"/>
      <color indexed="12"/>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sz val="12"/>
      <name val="Arial"/>
      <family val="2"/>
    </font>
    <font>
      <sz val="12"/>
      <name val="Arial"/>
      <family val="2"/>
    </font>
    <font>
      <b/>
      <sz val="9"/>
      <color indexed="8"/>
      <name val="Arial"/>
      <family val="2"/>
    </font>
    <font>
      <sz val="9"/>
      <name val="Arial"/>
      <family val="2"/>
    </font>
    <font>
      <sz val="9"/>
      <color indexed="8"/>
      <name val="Arial"/>
      <family val="2"/>
    </font>
    <font>
      <sz val="14"/>
      <name val="Calibri"/>
      <family val="2"/>
    </font>
    <font>
      <b/>
      <sz val="14"/>
      <name val="Sultan bold"/>
      <charset val="178"/>
    </font>
    <font>
      <b/>
      <sz val="12"/>
      <name val="Times New Roman"/>
      <family val="1"/>
    </font>
  </fonts>
  <fills count="8">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indexed="43"/>
        <bgColor indexed="64"/>
      </patternFill>
    </fill>
    <fill>
      <patternFill patternType="solid">
        <fgColor theme="0" tint="-4.9989318521683403E-2"/>
        <bgColor indexed="64"/>
      </patternFill>
    </fill>
  </fills>
  <borders count="44">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n">
        <color indexed="64"/>
      </top>
      <bottom style="thick">
        <color indexed="9"/>
      </bottom>
      <diagonal/>
    </border>
    <border>
      <left style="thick">
        <color indexed="9"/>
      </left>
      <right style="thick">
        <color indexed="9"/>
      </right>
      <top/>
      <bottom style="thick">
        <color indexed="9"/>
      </bottom>
      <diagonal/>
    </border>
    <border>
      <left style="thick">
        <color indexed="9"/>
      </left>
      <right style="thick">
        <color indexed="9"/>
      </right>
      <top style="thick">
        <color indexed="9"/>
      </top>
      <bottom/>
      <diagonal/>
    </border>
    <border>
      <left style="thick">
        <color indexed="9"/>
      </left>
      <right style="thick">
        <color indexed="9"/>
      </right>
      <top style="thin">
        <color indexed="64"/>
      </top>
      <bottom style="thin">
        <color indexed="64"/>
      </bottom>
      <diagonal/>
    </border>
    <border>
      <left style="thick">
        <color indexed="9"/>
      </left>
      <right style="thick">
        <color indexed="9"/>
      </right>
      <top style="thick">
        <color indexed="9"/>
      </top>
      <bottom style="thin">
        <color indexed="64"/>
      </bottom>
      <diagonal/>
    </border>
    <border>
      <left style="thick">
        <color indexed="9"/>
      </left>
      <right style="thick">
        <color indexed="9"/>
      </right>
      <top style="thin">
        <color indexed="64"/>
      </top>
      <bottom/>
      <diagonal/>
    </border>
    <border>
      <left style="medium">
        <color indexed="9"/>
      </left>
      <right style="medium">
        <color indexed="9"/>
      </right>
      <top/>
      <bottom/>
      <diagonal/>
    </border>
    <border>
      <left style="thick">
        <color indexed="9"/>
      </left>
      <right style="thick">
        <color indexed="9"/>
      </right>
      <top/>
      <bottom/>
      <diagonal/>
    </border>
    <border>
      <left/>
      <right/>
      <top/>
      <bottom style="thin">
        <color indexed="64"/>
      </bottom>
      <diagonal/>
    </border>
    <border>
      <left style="medium">
        <color indexed="9"/>
      </left>
      <right style="medium">
        <color indexed="9"/>
      </right>
      <top style="thin">
        <color indexed="64"/>
      </top>
      <bottom/>
      <diagonal/>
    </border>
    <border>
      <left style="medium">
        <color indexed="9"/>
      </left>
      <right style="medium">
        <color indexed="9"/>
      </right>
      <top/>
      <bottom style="thin">
        <color indexed="64"/>
      </bottom>
      <diagonal/>
    </border>
    <border>
      <left style="thick">
        <color indexed="9"/>
      </left>
      <right style="thick">
        <color indexed="9"/>
      </right>
      <top/>
      <bottom style="thin">
        <color indexed="64"/>
      </bottom>
      <diagonal/>
    </border>
    <border>
      <left style="medium">
        <color indexed="9"/>
      </left>
      <right style="medium">
        <color indexed="9"/>
      </right>
      <top style="thin">
        <color indexed="64"/>
      </top>
      <bottom style="thin">
        <color indexed="64"/>
      </bottom>
      <diagonal/>
    </border>
    <border>
      <left/>
      <right/>
      <top style="thin">
        <color indexed="64"/>
      </top>
      <bottom style="thin">
        <color indexed="64"/>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style="thick">
        <color indexed="9"/>
      </left>
      <right/>
      <top style="thin">
        <color indexed="64"/>
      </top>
      <bottom style="thick">
        <color indexed="9"/>
      </bottom>
      <diagonal/>
    </border>
    <border>
      <left/>
      <right style="thick">
        <color indexed="9"/>
      </right>
      <top style="thin">
        <color indexed="64"/>
      </top>
      <bottom style="thick">
        <color indexed="9"/>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style="thin">
        <color indexed="64"/>
      </top>
      <bottom/>
      <diagonal/>
    </border>
    <border>
      <left style="thick">
        <color indexed="9"/>
      </left>
      <right/>
      <top/>
      <bottom/>
      <diagonal/>
    </border>
    <border>
      <left style="thick">
        <color indexed="9"/>
      </left>
      <right/>
      <top/>
      <bottom style="thin">
        <color indexed="64"/>
      </bottom>
      <diagonal/>
    </border>
    <border>
      <left/>
      <right style="thick">
        <color indexed="9"/>
      </right>
      <top/>
      <bottom/>
      <diagonal/>
    </border>
    <border>
      <left/>
      <right style="thick">
        <color indexed="9"/>
      </right>
      <top/>
      <bottom style="thin">
        <color indexed="64"/>
      </bottom>
      <diagonal/>
    </border>
    <border>
      <left style="medium">
        <color indexed="9"/>
      </left>
      <right/>
      <top/>
      <bottom style="thin">
        <color indexed="64"/>
      </bottom>
      <diagonal/>
    </border>
    <border>
      <left/>
      <right style="medium">
        <color indexed="9"/>
      </right>
      <top/>
      <bottom style="thin">
        <color indexed="64"/>
      </bottom>
      <diagonal/>
    </border>
    <border>
      <left style="medium">
        <color indexed="9"/>
      </left>
      <right/>
      <top style="thin">
        <color indexed="64"/>
      </top>
      <bottom/>
      <diagonal/>
    </border>
    <border>
      <left/>
      <right style="medium">
        <color indexed="9"/>
      </right>
      <top style="thin">
        <color indexed="64"/>
      </top>
      <bottom/>
      <diagonal/>
    </border>
    <border>
      <left style="medium">
        <color indexed="9"/>
      </left>
      <right/>
      <top/>
      <bottom/>
      <diagonal/>
    </border>
    <border>
      <left/>
      <right/>
      <top style="thin">
        <color indexed="64"/>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style="thick">
        <color indexed="9"/>
      </right>
      <top style="thin">
        <color indexed="64"/>
      </top>
      <bottom/>
      <diagonal/>
    </border>
    <border>
      <left style="thick">
        <color indexed="9"/>
      </left>
      <right/>
      <top style="thin">
        <color indexed="64"/>
      </top>
      <bottom style="thin">
        <color indexed="64"/>
      </bottom>
      <diagonal/>
    </border>
    <border>
      <left/>
      <right style="thick">
        <color indexed="9"/>
      </right>
      <top style="thin">
        <color indexed="64"/>
      </top>
      <bottom style="thin">
        <color indexed="64"/>
      </bottom>
      <diagonal/>
    </border>
    <border>
      <left style="thick">
        <color indexed="9"/>
      </left>
      <right style="medium">
        <color indexed="9"/>
      </right>
      <top style="thin">
        <color indexed="64"/>
      </top>
      <bottom style="thin">
        <color indexed="64"/>
      </bottom>
      <diagonal/>
    </border>
    <border>
      <left style="medium">
        <color indexed="9"/>
      </left>
      <right style="thick">
        <color indexed="9"/>
      </right>
      <top style="thin">
        <color indexed="64"/>
      </top>
      <bottom style="thin">
        <color indexed="64"/>
      </bottom>
      <diagonal/>
    </border>
  </borders>
  <cellStyleXfs count="58">
    <xf numFmtId="0" fontId="0" fillId="0" borderId="0"/>
    <xf numFmtId="43" fontId="4" fillId="0" borderId="0" applyFont="0" applyFill="0" applyBorder="0" applyAlignment="0" applyProtection="0"/>
    <xf numFmtId="43" fontId="5" fillId="0" borderId="0" applyFont="0" applyFill="0" applyBorder="0" applyAlignment="0" applyProtection="0"/>
    <xf numFmtId="0" fontId="66" fillId="0" borderId="0" applyNumberFormat="0" applyFill="0" applyBorder="0" applyAlignment="0" applyProtection="0">
      <alignment vertical="top"/>
      <protection locked="0"/>
    </xf>
    <xf numFmtId="0" fontId="58" fillId="0" borderId="0"/>
    <xf numFmtId="0" fontId="5" fillId="0" borderId="0"/>
    <xf numFmtId="0" fontId="4" fillId="0" borderId="0"/>
    <xf numFmtId="0" fontId="73" fillId="0" borderId="0"/>
    <xf numFmtId="0" fontId="67" fillId="0" borderId="0"/>
    <xf numFmtId="0" fontId="67" fillId="0" borderId="0"/>
    <xf numFmtId="0" fontId="5" fillId="0" borderId="0"/>
    <xf numFmtId="0" fontId="4" fillId="0" borderId="0"/>
    <xf numFmtId="0" fontId="54" fillId="0" borderId="0"/>
    <xf numFmtId="0" fontId="5" fillId="0" borderId="0"/>
    <xf numFmtId="0" fontId="5" fillId="0" borderId="0"/>
    <xf numFmtId="0" fontId="4" fillId="0" borderId="0"/>
    <xf numFmtId="0" fontId="5" fillId="0" borderId="0"/>
    <xf numFmtId="0" fontId="36" fillId="0" borderId="0"/>
    <xf numFmtId="0" fontId="5" fillId="0" borderId="0"/>
    <xf numFmtId="0" fontId="58" fillId="0" borderId="0"/>
    <xf numFmtId="0" fontId="5" fillId="0" borderId="0"/>
    <xf numFmtId="0" fontId="58" fillId="0" borderId="0"/>
    <xf numFmtId="0" fontId="5" fillId="0" borderId="0"/>
    <xf numFmtId="0" fontId="58" fillId="0" borderId="0"/>
    <xf numFmtId="0" fontId="5" fillId="0" borderId="0"/>
    <xf numFmtId="0" fontId="58" fillId="0" borderId="0"/>
    <xf numFmtId="0" fontId="5" fillId="0" borderId="0"/>
    <xf numFmtId="0" fontId="5" fillId="0" borderId="0"/>
    <xf numFmtId="43" fontId="5" fillId="0" borderId="0" applyFont="0" applyFill="0" applyBorder="0" applyAlignment="0" applyProtection="0"/>
    <xf numFmtId="0" fontId="83" fillId="0" borderId="0" applyAlignment="0">
      <alignment horizontal="centerContinuous" vertical="center"/>
    </xf>
    <xf numFmtId="0" fontId="84" fillId="0" borderId="0" applyAlignment="0">
      <alignment horizontal="centerContinuous" vertical="center"/>
    </xf>
    <xf numFmtId="0" fontId="3" fillId="6" borderId="33">
      <alignment horizontal="right" vertical="center" wrapText="1"/>
    </xf>
    <xf numFmtId="1" fontId="9" fillId="6" borderId="34">
      <alignment horizontal="left" vertical="center" wrapText="1"/>
    </xf>
    <xf numFmtId="1" fontId="85" fillId="6" borderId="35">
      <alignment horizontal="center" vertical="center"/>
    </xf>
    <xf numFmtId="0" fontId="86" fillId="6" borderId="35">
      <alignment horizontal="center" vertical="center" wrapText="1"/>
    </xf>
    <xf numFmtId="0" fontId="35" fillId="6" borderId="35">
      <alignment horizontal="center" vertical="center" wrapText="1"/>
    </xf>
    <xf numFmtId="0" fontId="87" fillId="0" borderId="0" applyNumberFormat="0" applyFill="0" applyBorder="0" applyAlignment="0" applyProtection="0">
      <alignment vertical="top"/>
      <protection locked="0"/>
    </xf>
    <xf numFmtId="0" fontId="5" fillId="0" borderId="0">
      <alignment horizontal="center" vertical="center" readingOrder="2"/>
    </xf>
    <xf numFmtId="0" fontId="88" fillId="0" borderId="0">
      <alignment horizontal="left" vertical="center"/>
    </xf>
    <xf numFmtId="0" fontId="67" fillId="0" borderId="0"/>
    <xf numFmtId="0" fontId="89" fillId="0" borderId="0">
      <alignment horizontal="right" vertical="center"/>
    </xf>
    <xf numFmtId="0" fontId="90" fillId="0" borderId="0">
      <alignment horizontal="left" vertical="center"/>
    </xf>
    <xf numFmtId="0" fontId="3" fillId="0" borderId="0">
      <alignment horizontal="right" vertical="center"/>
    </xf>
    <xf numFmtId="0" fontId="5" fillId="0" borderId="0">
      <alignment horizontal="left" vertical="center"/>
    </xf>
    <xf numFmtId="0" fontId="91" fillId="6" borderId="35" applyAlignment="0">
      <alignment horizontal="center" vertical="center"/>
    </xf>
    <xf numFmtId="0" fontId="89" fillId="0" borderId="36">
      <alignment horizontal="right" vertical="center" indent="1"/>
    </xf>
    <xf numFmtId="0" fontId="3" fillId="6" borderId="36">
      <alignment horizontal="right" vertical="center" wrapText="1" indent="1" readingOrder="2"/>
    </xf>
    <xf numFmtId="0" fontId="92" fillId="0" borderId="36">
      <alignment horizontal="right" vertical="center" indent="1"/>
    </xf>
    <xf numFmtId="0" fontId="92" fillId="6" borderId="36">
      <alignment horizontal="left" vertical="center" wrapText="1" indent="1"/>
    </xf>
    <xf numFmtId="0" fontId="92" fillId="0" borderId="37">
      <alignment horizontal="left" vertical="center"/>
    </xf>
    <xf numFmtId="0" fontId="92" fillId="0" borderId="38">
      <alignment horizontal="left" vertical="center"/>
    </xf>
    <xf numFmtId="164" fontId="67" fillId="0" borderId="0" applyFont="0" applyFill="0" applyBorder="0" applyAlignment="0" applyProtection="0"/>
    <xf numFmtId="0" fontId="2" fillId="0" borderId="0"/>
    <xf numFmtId="0" fontId="1" fillId="0" borderId="0"/>
    <xf numFmtId="0" fontId="93" fillId="0" borderId="0"/>
    <xf numFmtId="0" fontId="1" fillId="0" borderId="0"/>
    <xf numFmtId="0" fontId="1" fillId="0" borderId="0"/>
    <xf numFmtId="164" fontId="94" fillId="0" borderId="0" applyFont="0" applyFill="0" applyBorder="0" applyAlignment="0" applyProtection="0"/>
  </cellStyleXfs>
  <cellXfs count="639">
    <xf numFmtId="0" fontId="0" fillId="0" borderId="0" xfId="0"/>
    <xf numFmtId="0" fontId="4" fillId="0" borderId="0" xfId="0" applyFont="1" applyAlignment="1">
      <alignment vertical="center"/>
    </xf>
    <xf numFmtId="165" fontId="3" fillId="0" borderId="0" xfId="0" applyNumberFormat="1" applyFont="1" applyAlignment="1">
      <alignment horizontal="right" vertical="center"/>
    </xf>
    <xf numFmtId="0" fontId="5" fillId="0" borderId="0" xfId="0" applyFont="1" applyAlignment="1">
      <alignment vertical="center"/>
    </xf>
    <xf numFmtId="49" fontId="8" fillId="0" borderId="0" xfId="0" applyNumberFormat="1" applyFont="1" applyAlignment="1">
      <alignment horizontal="right" vertical="center"/>
    </xf>
    <xf numFmtId="0" fontId="3"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4" fillId="0" borderId="0" xfId="0" applyFont="1" applyAlignment="1">
      <alignment vertical="center" shrinkToFit="1"/>
    </xf>
    <xf numFmtId="0" fontId="17" fillId="0" borderId="0" xfId="0" applyFont="1" applyAlignment="1">
      <alignment vertical="center"/>
    </xf>
    <xf numFmtId="0" fontId="16" fillId="0" borderId="0" xfId="0" applyFont="1" applyAlignment="1">
      <alignment vertical="center" wrapText="1" readingOrder="1"/>
    </xf>
    <xf numFmtId="0" fontId="67" fillId="0" borderId="0" xfId="8" applyAlignment="1">
      <alignment vertical="center"/>
    </xf>
    <xf numFmtId="0" fontId="17" fillId="0" borderId="0" xfId="8" applyFont="1" applyAlignment="1">
      <alignment vertical="center"/>
    </xf>
    <xf numFmtId="0" fontId="43" fillId="0" borderId="0" xfId="8" applyFont="1" applyAlignment="1">
      <alignment vertical="center" wrapText="1"/>
    </xf>
    <xf numFmtId="0" fontId="17" fillId="0" borderId="0" xfId="13" applyFont="1"/>
    <xf numFmtId="0" fontId="18" fillId="0" borderId="0" xfId="13" applyFont="1" applyAlignment="1">
      <alignment vertical="top"/>
    </xf>
    <xf numFmtId="0" fontId="17" fillId="0" borderId="0" xfId="13" applyFont="1" applyAlignment="1">
      <alignment horizontal="center" vertical="center"/>
    </xf>
    <xf numFmtId="0" fontId="17" fillId="0" borderId="0" xfId="13" applyFont="1" applyAlignment="1">
      <alignment vertical="center"/>
    </xf>
    <xf numFmtId="0" fontId="23" fillId="0" borderId="0" xfId="13" applyFont="1" applyAlignment="1">
      <alignment vertical="center" readingOrder="1"/>
    </xf>
    <xf numFmtId="0" fontId="44" fillId="0" borderId="0" xfId="8" applyFont="1" applyAlignment="1">
      <alignment horizontal="distributed" vertical="center" wrapText="1"/>
    </xf>
    <xf numFmtId="0" fontId="43" fillId="0" borderId="0" xfId="8" applyFont="1" applyAlignment="1">
      <alignment horizontal="right" vertical="center" wrapText="1"/>
    </xf>
    <xf numFmtId="49" fontId="45" fillId="0" borderId="0" xfId="8" applyNumberFormat="1" applyFont="1" applyAlignment="1">
      <alignment horizontal="left" vertical="top" wrapText="1" readingOrder="2"/>
    </xf>
    <xf numFmtId="0" fontId="17" fillId="0" borderId="0" xfId="8" applyFont="1" applyAlignment="1">
      <alignment horizontal="distributed" vertical="center" wrapText="1"/>
    </xf>
    <xf numFmtId="0" fontId="23" fillId="0" borderId="0" xfId="8" applyFont="1" applyAlignment="1">
      <alignment horizontal="distributed" vertical="center" wrapText="1" readingOrder="1"/>
    </xf>
    <xf numFmtId="0" fontId="17" fillId="0" borderId="0" xfId="8" applyFont="1" applyAlignment="1">
      <alignment horizontal="distributed" vertical="center"/>
    </xf>
    <xf numFmtId="0" fontId="16" fillId="0" borderId="0" xfId="8" applyFont="1" applyAlignment="1">
      <alignment horizontal="distributed" vertical="center" wrapText="1" readingOrder="1"/>
    </xf>
    <xf numFmtId="0" fontId="46" fillId="0" borderId="0" xfId="8" applyFont="1" applyAlignment="1">
      <alignment horizontal="justify" readingOrder="2"/>
    </xf>
    <xf numFmtId="0" fontId="67" fillId="0" borderId="0" xfId="8"/>
    <xf numFmtId="0" fontId="47" fillId="0" borderId="0" xfId="8" applyFont="1" applyAlignment="1">
      <alignment horizontal="right" vertical="top" wrapText="1" indent="3" readingOrder="2"/>
    </xf>
    <xf numFmtId="0" fontId="47" fillId="0" borderId="0" xfId="8" applyFont="1" applyAlignment="1">
      <alignment horizontal="distributed" vertical="top" wrapText="1"/>
    </xf>
    <xf numFmtId="0" fontId="18" fillId="0" borderId="0" xfId="8" applyFont="1" applyFill="1" applyAlignment="1">
      <alignment horizontal="distributed" vertical="center"/>
    </xf>
    <xf numFmtId="0" fontId="26" fillId="0" borderId="0" xfId="3" applyFont="1" applyFill="1" applyBorder="1" applyAlignment="1" applyProtection="1">
      <alignment horizontal="distributed" vertical="center"/>
    </xf>
    <xf numFmtId="0" fontId="5" fillId="0" borderId="0" xfId="13"/>
    <xf numFmtId="0" fontId="3" fillId="0" borderId="0" xfId="0" applyFont="1" applyBorder="1" applyAlignment="1">
      <alignment horizontal="center" vertical="center"/>
    </xf>
    <xf numFmtId="165" fontId="4" fillId="0" borderId="0" xfId="0" applyNumberFormat="1" applyFont="1" applyAlignment="1">
      <alignment horizontal="right" vertical="center"/>
    </xf>
    <xf numFmtId="0" fontId="37" fillId="0" borderId="0" xfId="13" applyFont="1"/>
    <xf numFmtId="165" fontId="6" fillId="2" borderId="3"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165" fontId="6" fillId="2" borderId="4"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65" fontId="40" fillId="0" borderId="0" xfId="0" applyNumberFormat="1" applyFont="1" applyAlignment="1">
      <alignment horizontal="right" vertical="center"/>
    </xf>
    <xf numFmtId="49" fontId="3" fillId="0" borderId="0" xfId="0" applyNumberFormat="1" applyFont="1" applyAlignment="1">
      <alignment horizontal="right" vertical="center"/>
    </xf>
    <xf numFmtId="165" fontId="6" fillId="2" borderId="3" xfId="0" applyNumberFormat="1" applyFont="1" applyFill="1" applyBorder="1" applyAlignment="1">
      <alignment vertical="center"/>
    </xf>
    <xf numFmtId="165" fontId="6" fillId="2" borderId="1" xfId="0" applyNumberFormat="1" applyFont="1" applyFill="1" applyBorder="1" applyAlignment="1">
      <alignment vertical="center"/>
    </xf>
    <xf numFmtId="165" fontId="6" fillId="2" borderId="4" xfId="0" applyNumberFormat="1" applyFont="1" applyFill="1" applyBorder="1" applyAlignment="1">
      <alignment vertical="center"/>
    </xf>
    <xf numFmtId="165" fontId="5" fillId="2" borderId="8" xfId="0" applyNumberFormat="1" applyFont="1" applyFill="1" applyBorder="1" applyAlignment="1">
      <alignment vertical="center"/>
    </xf>
    <xf numFmtId="0" fontId="6" fillId="0" borderId="0" xfId="0" applyFont="1" applyBorder="1" applyAlignment="1">
      <alignment horizontal="center" vertical="center"/>
    </xf>
    <xf numFmtId="165" fontId="6" fillId="2" borderId="8" xfId="0" applyNumberFormat="1" applyFont="1" applyFill="1" applyBorder="1" applyAlignment="1">
      <alignment vertical="center"/>
    </xf>
    <xf numFmtId="0" fontId="4" fillId="2" borderId="0" xfId="0" applyFont="1" applyFill="1" applyAlignment="1">
      <alignment vertical="center"/>
    </xf>
    <xf numFmtId="49" fontId="3" fillId="2" borderId="2" xfId="13" applyNumberFormat="1" applyFont="1" applyFill="1" applyBorder="1" applyAlignment="1">
      <alignment horizontal="center" vertical="top"/>
    </xf>
    <xf numFmtId="49" fontId="3" fillId="2" borderId="1" xfId="13" applyNumberFormat="1" applyFont="1" applyFill="1" applyBorder="1" applyAlignment="1">
      <alignment horizontal="center" vertical="top"/>
    </xf>
    <xf numFmtId="0" fontId="37" fillId="0" borderId="0" xfId="13" applyFont="1" applyAlignment="1">
      <alignment vertical="center"/>
    </xf>
    <xf numFmtId="0" fontId="38" fillId="0" borderId="0" xfId="13" applyFont="1" applyAlignment="1">
      <alignment vertical="center"/>
    </xf>
    <xf numFmtId="0" fontId="38" fillId="0" borderId="0" xfId="13" applyFont="1"/>
    <xf numFmtId="49" fontId="6" fillId="2" borderId="2" xfId="13" applyNumberFormat="1" applyFont="1" applyFill="1" applyBorder="1" applyAlignment="1">
      <alignment horizontal="center" vertical="top"/>
    </xf>
    <xf numFmtId="49" fontId="6" fillId="2" borderId="1" xfId="13" applyNumberFormat="1" applyFont="1" applyFill="1" applyBorder="1" applyAlignment="1">
      <alignment horizontal="center" vertical="top"/>
    </xf>
    <xf numFmtId="49" fontId="3" fillId="2" borderId="1" xfId="13" applyNumberFormat="1" applyFont="1" applyFill="1" applyBorder="1" applyAlignment="1">
      <alignment horizontal="center" vertical="top" readingOrder="2"/>
    </xf>
    <xf numFmtId="0" fontId="10" fillId="0" borderId="0" xfId="0" applyFont="1" applyAlignment="1">
      <alignment vertical="center"/>
    </xf>
    <xf numFmtId="49" fontId="3" fillId="2" borderId="6" xfId="13" applyNumberFormat="1" applyFont="1" applyFill="1" applyBorder="1" applyAlignment="1">
      <alignment horizontal="center" vertical="top" readingOrder="2"/>
    </xf>
    <xf numFmtId="49" fontId="3" fillId="2" borderId="3" xfId="13" applyNumberFormat="1" applyFont="1" applyFill="1" applyBorder="1" applyAlignment="1">
      <alignment horizontal="center" vertical="top" readingOrder="2"/>
    </xf>
    <xf numFmtId="0" fontId="43" fillId="2" borderId="0" xfId="8" applyFont="1" applyFill="1" applyAlignment="1">
      <alignment vertical="center" wrapText="1"/>
    </xf>
    <xf numFmtId="1" fontId="5" fillId="2" borderId="9" xfId="8" applyNumberFormat="1" applyFont="1" applyFill="1" applyBorder="1" applyAlignment="1">
      <alignment horizontal="right" vertical="center" wrapText="1" readingOrder="1"/>
    </xf>
    <xf numFmtId="0" fontId="33" fillId="0" borderId="0" xfId="13" applyFont="1" applyAlignment="1">
      <alignment horizontal="center" vertical="center" wrapText="1"/>
    </xf>
    <xf numFmtId="0" fontId="17" fillId="0" borderId="0" xfId="12" applyFont="1" applyAlignment="1">
      <alignment vertical="center" wrapText="1"/>
    </xf>
    <xf numFmtId="0" fontId="17" fillId="0" borderId="0" xfId="12" applyFont="1" applyAlignment="1">
      <alignment vertical="top" wrapText="1"/>
    </xf>
    <xf numFmtId="0" fontId="17" fillId="0" borderId="0" xfId="8" applyFont="1" applyAlignment="1">
      <alignment vertical="center" wrapText="1"/>
    </xf>
    <xf numFmtId="49" fontId="6" fillId="3" borderId="9" xfId="0" applyNumberFormat="1" applyFont="1" applyFill="1" applyBorder="1" applyAlignment="1">
      <alignment horizontal="center" wrapText="1"/>
    </xf>
    <xf numFmtId="49" fontId="39" fillId="3" borderId="13" xfId="0" applyNumberFormat="1" applyFont="1" applyFill="1" applyBorder="1" applyAlignment="1">
      <alignment horizontal="center" vertical="top" wrapText="1"/>
    </xf>
    <xf numFmtId="49" fontId="11" fillId="3" borderId="13" xfId="0" applyNumberFormat="1" applyFont="1" applyFill="1" applyBorder="1" applyAlignment="1">
      <alignment horizontal="center" vertical="top" wrapText="1"/>
    </xf>
    <xf numFmtId="165" fontId="6" fillId="3" borderId="8" xfId="0" applyNumberFormat="1" applyFont="1" applyFill="1" applyBorder="1" applyAlignment="1">
      <alignment vertical="center"/>
    </xf>
    <xf numFmtId="165" fontId="5" fillId="3" borderId="8" xfId="0" applyNumberFormat="1" applyFont="1" applyFill="1" applyBorder="1" applyAlignment="1">
      <alignment vertical="center"/>
    </xf>
    <xf numFmtId="0" fontId="6" fillId="3" borderId="7" xfId="0" applyFont="1" applyFill="1" applyBorder="1" applyAlignment="1">
      <alignment horizontal="center" wrapText="1"/>
    </xf>
    <xf numFmtId="49" fontId="6" fillId="3" borderId="7" xfId="0" applyNumberFormat="1" applyFont="1" applyFill="1" applyBorder="1" applyAlignment="1">
      <alignment horizontal="center"/>
    </xf>
    <xf numFmtId="49" fontId="6" fillId="3" borderId="7" xfId="0" applyNumberFormat="1" applyFont="1" applyFill="1" applyBorder="1" applyAlignment="1">
      <alignment horizontal="center" wrapText="1"/>
    </xf>
    <xf numFmtId="49" fontId="5" fillId="3" borderId="13" xfId="0" applyNumberFormat="1" applyFont="1" applyFill="1" applyBorder="1" applyAlignment="1">
      <alignment horizontal="center" vertical="top" wrapText="1"/>
    </xf>
    <xf numFmtId="49" fontId="11" fillId="3" borderId="13" xfId="0" applyNumberFormat="1" applyFont="1" applyFill="1" applyBorder="1" applyAlignment="1">
      <alignment horizontal="center" vertical="top"/>
    </xf>
    <xf numFmtId="165" fontId="5" fillId="3" borderId="12" xfId="0" applyNumberFormat="1" applyFont="1" applyFill="1" applyBorder="1" applyAlignment="1">
      <alignment vertical="center"/>
    </xf>
    <xf numFmtId="49" fontId="6" fillId="3" borderId="9" xfId="0" applyNumberFormat="1" applyFont="1" applyFill="1" applyBorder="1" applyAlignment="1">
      <alignment horizontal="center" vertical="center"/>
    </xf>
    <xf numFmtId="0" fontId="11" fillId="3" borderId="1" xfId="0" applyFont="1" applyFill="1" applyBorder="1" applyAlignment="1">
      <alignment horizontal="center" vertical="center" wrapText="1"/>
    </xf>
    <xf numFmtId="165" fontId="6" fillId="3" borderId="1" xfId="0" applyNumberFormat="1" applyFont="1" applyFill="1" applyBorder="1" applyAlignment="1">
      <alignment vertical="center"/>
    </xf>
    <xf numFmtId="0" fontId="39" fillId="3" borderId="2" xfId="0" applyFont="1" applyFill="1" applyBorder="1" applyAlignment="1">
      <alignment horizontal="center" vertical="center" wrapText="1"/>
    </xf>
    <xf numFmtId="165" fontId="6" fillId="3" borderId="2" xfId="0" applyNumberFormat="1" applyFont="1" applyFill="1" applyBorder="1" applyAlignment="1">
      <alignment vertical="center"/>
    </xf>
    <xf numFmtId="165" fontId="6" fillId="3" borderId="2"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0" fontId="39" fillId="3" borderId="1" xfId="0" applyFont="1" applyFill="1" applyBorder="1" applyAlignment="1">
      <alignment horizontal="center" vertical="center" wrapText="1"/>
    </xf>
    <xf numFmtId="0" fontId="39" fillId="3" borderId="6" xfId="0" applyFont="1" applyFill="1" applyBorder="1" applyAlignment="1">
      <alignment horizontal="center" vertical="center" wrapText="1"/>
    </xf>
    <xf numFmtId="165" fontId="6" fillId="3" borderId="6" xfId="0" applyNumberFormat="1" applyFont="1" applyFill="1" applyBorder="1" applyAlignment="1">
      <alignment vertical="center"/>
    </xf>
    <xf numFmtId="165" fontId="6" fillId="3" borderId="6" xfId="0" applyNumberFormat="1" applyFont="1" applyFill="1" applyBorder="1" applyAlignment="1">
      <alignment horizontal="center" vertical="center"/>
    </xf>
    <xf numFmtId="49" fontId="10" fillId="3" borderId="13" xfId="0" applyNumberFormat="1" applyFont="1" applyFill="1" applyBorder="1" applyAlignment="1">
      <alignment horizontal="center" vertical="center"/>
    </xf>
    <xf numFmtId="49" fontId="35" fillId="3" borderId="13" xfId="0" applyNumberFormat="1" applyFont="1" applyFill="1" applyBorder="1" applyAlignment="1">
      <alignment horizontal="center" vertical="center"/>
    </xf>
    <xf numFmtId="1" fontId="5" fillId="3" borderId="9" xfId="8" applyNumberFormat="1" applyFont="1" applyFill="1" applyBorder="1" applyAlignment="1">
      <alignment horizontal="right" vertical="center" wrapText="1" readingOrder="1"/>
    </xf>
    <xf numFmtId="1" fontId="6" fillId="3" borderId="9" xfId="8" applyNumberFormat="1" applyFont="1" applyFill="1" applyBorder="1" applyAlignment="1">
      <alignment horizontal="right" vertical="center" wrapText="1" readingOrder="1"/>
    </xf>
    <xf numFmtId="0" fontId="6" fillId="3" borderId="7" xfId="8" applyFont="1" applyFill="1" applyBorder="1" applyAlignment="1">
      <alignment horizontal="center" vertical="center" wrapText="1"/>
    </xf>
    <xf numFmtId="0" fontId="10" fillId="3" borderId="13" xfId="8" applyFont="1" applyFill="1" applyBorder="1" applyAlignment="1">
      <alignment horizontal="center" vertical="center" wrapText="1"/>
    </xf>
    <xf numFmtId="49" fontId="6" fillId="3" borderId="9" xfId="0" applyNumberFormat="1" applyFont="1" applyFill="1" applyBorder="1" applyAlignment="1">
      <alignment horizontal="center"/>
    </xf>
    <xf numFmtId="49" fontId="10" fillId="3" borderId="13" xfId="0" applyNumberFormat="1" applyFont="1" applyFill="1" applyBorder="1" applyAlignment="1">
      <alignment horizontal="center" vertical="top"/>
    </xf>
    <xf numFmtId="0" fontId="68" fillId="5" borderId="0" xfId="13" applyFont="1" applyFill="1"/>
    <xf numFmtId="0" fontId="68" fillId="5" borderId="0" xfId="8" applyFont="1" applyFill="1" applyAlignment="1">
      <alignment horizontal="distributed" vertical="center" wrapText="1"/>
    </xf>
    <xf numFmtId="0" fontId="68" fillId="5" borderId="0" xfId="8" applyFont="1" applyFill="1" applyAlignment="1">
      <alignment vertical="center"/>
    </xf>
    <xf numFmtId="0" fontId="69" fillId="0" borderId="0" xfId="13" applyFont="1"/>
    <xf numFmtId="0" fontId="69" fillId="0" borderId="0" xfId="8" applyFont="1" applyAlignment="1">
      <alignment horizontal="distributed" vertical="center" wrapText="1"/>
    </xf>
    <xf numFmtId="0" fontId="69" fillId="0" borderId="0" xfId="8" applyFont="1" applyAlignment="1">
      <alignment vertical="center"/>
    </xf>
    <xf numFmtId="165" fontId="4" fillId="0" borderId="0" xfId="0" applyNumberFormat="1" applyFont="1" applyAlignment="1">
      <alignment vertical="center"/>
    </xf>
    <xf numFmtId="0" fontId="5" fillId="0" borderId="0" xfId="13" applyAlignment="1"/>
    <xf numFmtId="0" fontId="17" fillId="0" borderId="0" xfId="13" applyFont="1" applyAlignment="1"/>
    <xf numFmtId="0" fontId="70" fillId="0" borderId="0" xfId="13" applyFont="1"/>
    <xf numFmtId="0" fontId="70" fillId="0" borderId="0" xfId="8" applyFont="1" applyAlignment="1">
      <alignment horizontal="distributed" vertical="center" wrapText="1"/>
    </xf>
    <xf numFmtId="0" fontId="70" fillId="0" borderId="0" xfId="8" applyFont="1" applyAlignment="1">
      <alignment vertical="center"/>
    </xf>
    <xf numFmtId="0" fontId="59" fillId="0" borderId="0" xfId="13" applyFont="1"/>
    <xf numFmtId="0" fontId="59" fillId="0" borderId="0" xfId="8" applyFont="1" applyAlignment="1">
      <alignment horizontal="distributed" vertical="center" wrapText="1"/>
    </xf>
    <xf numFmtId="0" fontId="59" fillId="0" borderId="0" xfId="8" applyFont="1" applyAlignment="1">
      <alignment vertical="center"/>
    </xf>
    <xf numFmtId="0" fontId="5" fillId="0" borderId="0" xfId="13" applyFont="1"/>
    <xf numFmtId="0" fontId="5" fillId="0" borderId="0" xfId="8" applyFont="1" applyAlignment="1">
      <alignment horizontal="distributed" vertical="center" wrapText="1"/>
    </xf>
    <xf numFmtId="0" fontId="5" fillId="0" borderId="0" xfId="8" applyFont="1" applyAlignment="1">
      <alignment vertical="center"/>
    </xf>
    <xf numFmtId="0" fontId="8" fillId="0" borderId="0" xfId="13" applyFont="1"/>
    <xf numFmtId="0" fontId="8" fillId="0" borderId="0" xfId="8" applyFont="1" applyAlignment="1">
      <alignment horizontal="distributed" vertical="center" wrapText="1"/>
    </xf>
    <xf numFmtId="0" fontId="8" fillId="0" borderId="0" xfId="8" applyFont="1" applyAlignment="1">
      <alignment vertical="center"/>
    </xf>
    <xf numFmtId="0" fontId="71" fillId="0" borderId="0" xfId="0" applyFont="1" applyAlignment="1">
      <alignment vertical="center"/>
    </xf>
    <xf numFmtId="0" fontId="71" fillId="0" borderId="0" xfId="0" applyFont="1" applyAlignment="1">
      <alignment horizontal="left" vertical="center"/>
    </xf>
    <xf numFmtId="0" fontId="72" fillId="0" borderId="0" xfId="0" applyFont="1" applyAlignment="1">
      <alignment vertical="center"/>
    </xf>
    <xf numFmtId="0" fontId="35" fillId="3" borderId="1" xfId="8" applyFont="1" applyFill="1" applyBorder="1" applyAlignment="1">
      <alignment horizontal="center" vertical="center" wrapText="1"/>
    </xf>
    <xf numFmtId="0" fontId="10" fillId="0" borderId="0" xfId="8" applyFont="1" applyAlignment="1">
      <alignment horizontal="center" vertical="center" wrapText="1"/>
    </xf>
    <xf numFmtId="0" fontId="35" fillId="3" borderId="7" xfId="0" applyFont="1" applyFill="1" applyBorder="1" applyAlignment="1">
      <alignment horizontal="center" wrapText="1"/>
    </xf>
    <xf numFmtId="49" fontId="3" fillId="0" borderId="0" xfId="6" applyNumberFormat="1" applyFont="1" applyAlignment="1">
      <alignment horizontal="right" vertical="center"/>
    </xf>
    <xf numFmtId="49" fontId="6" fillId="3" borderId="8" xfId="6" applyNumberFormat="1" applyFont="1" applyFill="1" applyBorder="1" applyAlignment="1">
      <alignment horizontal="center"/>
    </xf>
    <xf numFmtId="49" fontId="6" fillId="3" borderId="8" xfId="6" applyNumberFormat="1" applyFont="1" applyFill="1" applyBorder="1" applyAlignment="1">
      <alignment horizontal="center" wrapText="1"/>
    </xf>
    <xf numFmtId="49" fontId="11" fillId="3" borderId="12" xfId="6" applyNumberFormat="1" applyFont="1" applyFill="1" applyBorder="1" applyAlignment="1">
      <alignment horizontal="center" vertical="top" wrapText="1"/>
    </xf>
    <xf numFmtId="0" fontId="67" fillId="0" borderId="0" xfId="9" applyAlignment="1">
      <alignment vertical="center"/>
    </xf>
    <xf numFmtId="0" fontId="42" fillId="3" borderId="5" xfId="13" applyFont="1" applyFill="1" applyBorder="1" applyAlignment="1">
      <alignment horizontal="center" vertical="center" wrapText="1"/>
    </xf>
    <xf numFmtId="0" fontId="41" fillId="3" borderId="5" xfId="13" applyFont="1" applyFill="1" applyBorder="1" applyAlignment="1">
      <alignment horizontal="center" vertical="center" wrapText="1"/>
    </xf>
    <xf numFmtId="49" fontId="6" fillId="3" borderId="1" xfId="13" applyNumberFormat="1" applyFont="1" applyFill="1" applyBorder="1" applyAlignment="1">
      <alignment horizontal="center" vertical="top"/>
    </xf>
    <xf numFmtId="49" fontId="3" fillId="3" borderId="1" xfId="13" applyNumberFormat="1" applyFont="1" applyFill="1" applyBorder="1" applyAlignment="1">
      <alignment horizontal="center" vertical="top"/>
    </xf>
    <xf numFmtId="49" fontId="3" fillId="3" borderId="1" xfId="13" applyNumberFormat="1" applyFont="1" applyFill="1" applyBorder="1" applyAlignment="1">
      <alignment horizontal="center" vertical="top" readingOrder="2"/>
    </xf>
    <xf numFmtId="49" fontId="6" fillId="2" borderId="6" xfId="13" applyNumberFormat="1" applyFont="1" applyFill="1" applyBorder="1" applyAlignment="1">
      <alignment horizontal="center" vertical="top"/>
    </xf>
    <xf numFmtId="49" fontId="6" fillId="3" borderId="1" xfId="13" applyNumberFormat="1" applyFont="1" applyFill="1" applyBorder="1" applyAlignment="1">
      <alignment horizontal="center" vertical="center"/>
    </xf>
    <xf numFmtId="49" fontId="6" fillId="2" borderId="1" xfId="13" applyNumberFormat="1" applyFont="1" applyFill="1" applyBorder="1" applyAlignment="1">
      <alignment horizontal="center" vertical="center"/>
    </xf>
    <xf numFmtId="49" fontId="6" fillId="2" borderId="3" xfId="13" applyNumberFormat="1" applyFont="1" applyFill="1" applyBorder="1" applyAlignment="1">
      <alignment horizontal="center" vertical="center"/>
    </xf>
    <xf numFmtId="0" fontId="65" fillId="0" borderId="0" xfId="8" applyFont="1" applyAlignment="1">
      <alignment horizontal="distributed" vertical="center" wrapText="1"/>
    </xf>
    <xf numFmtId="0" fontId="75" fillId="0" borderId="0" xfId="13" applyFont="1" applyAlignment="1">
      <alignment horizontal="distributed" vertical="center" wrapText="1"/>
    </xf>
    <xf numFmtId="0" fontId="75" fillId="0" borderId="0" xfId="8" applyFont="1" applyAlignment="1">
      <alignment horizontal="distributed" vertical="center" wrapText="1"/>
    </xf>
    <xf numFmtId="0" fontId="82" fillId="0" borderId="0" xfId="8" applyFont="1" applyAlignment="1">
      <alignment horizontal="distributed" vertical="center" wrapText="1"/>
    </xf>
    <xf numFmtId="0" fontId="75" fillId="0" borderId="0" xfId="8" applyFont="1" applyAlignment="1">
      <alignment horizontal="distributed" vertical="top" wrapText="1"/>
    </xf>
    <xf numFmtId="0" fontId="17" fillId="0" borderId="0" xfId="6" applyFont="1" applyAlignment="1">
      <alignment vertical="center"/>
    </xf>
    <xf numFmtId="0" fontId="14" fillId="0" borderId="0" xfId="6" applyFont="1" applyAlignment="1">
      <alignment vertical="center"/>
    </xf>
    <xf numFmtId="0" fontId="4" fillId="0" borderId="0" xfId="6" applyFont="1" applyAlignment="1">
      <alignment vertical="center"/>
    </xf>
    <xf numFmtId="0" fontId="35" fillId="3" borderId="7" xfId="6" applyFont="1" applyFill="1" applyBorder="1" applyAlignment="1">
      <alignment horizontal="center" wrapText="1"/>
    </xf>
    <xf numFmtId="49" fontId="6" fillId="3" borderId="7" xfId="6" applyNumberFormat="1" applyFont="1" applyFill="1" applyBorder="1" applyAlignment="1">
      <alignment horizontal="center"/>
    </xf>
    <xf numFmtId="49" fontId="6" fillId="3" borderId="7" xfId="6" applyNumberFormat="1" applyFont="1" applyFill="1" applyBorder="1" applyAlignment="1">
      <alignment horizontal="center" wrapText="1"/>
    </xf>
    <xf numFmtId="49" fontId="10" fillId="3" borderId="13" xfId="6" applyNumberFormat="1" applyFont="1" applyFill="1" applyBorder="1" applyAlignment="1">
      <alignment horizontal="center" vertical="top" wrapText="1"/>
    </xf>
    <xf numFmtId="49" fontId="11" fillId="3" borderId="13" xfId="6" applyNumberFormat="1" applyFont="1" applyFill="1" applyBorder="1" applyAlignment="1">
      <alignment horizontal="center" vertical="top"/>
    </xf>
    <xf numFmtId="49" fontId="11" fillId="3" borderId="13" xfId="6" applyNumberFormat="1" applyFont="1" applyFill="1" applyBorder="1" applyAlignment="1">
      <alignment horizontal="center" vertical="top" wrapText="1"/>
    </xf>
    <xf numFmtId="0" fontId="5" fillId="0" borderId="0" xfId="6" applyFont="1" applyAlignment="1">
      <alignment vertical="center"/>
    </xf>
    <xf numFmtId="0" fontId="5" fillId="4" borderId="0" xfId="13" applyFill="1" applyAlignment="1"/>
    <xf numFmtId="0" fontId="5" fillId="4" borderId="0" xfId="13" applyFill="1"/>
    <xf numFmtId="0" fontId="5" fillId="4" borderId="0" xfId="13" applyFont="1" applyFill="1"/>
    <xf numFmtId="165" fontId="5" fillId="4" borderId="8" xfId="0" applyNumberFormat="1" applyFont="1" applyFill="1" applyBorder="1" applyAlignment="1">
      <alignment vertical="center"/>
    </xf>
    <xf numFmtId="165" fontId="6" fillId="4" borderId="8" xfId="0" applyNumberFormat="1" applyFont="1" applyFill="1" applyBorder="1" applyAlignment="1">
      <alignment vertical="center"/>
    </xf>
    <xf numFmtId="0" fontId="3" fillId="0" borderId="0" xfId="0" applyFont="1" applyBorder="1" applyAlignment="1">
      <alignment horizontal="center" vertical="center"/>
    </xf>
    <xf numFmtId="49" fontId="3" fillId="0" borderId="0" xfId="0" applyNumberFormat="1" applyFont="1" applyAlignment="1">
      <alignment horizontal="right" vertical="center"/>
    </xf>
    <xf numFmtId="49" fontId="6" fillId="3" borderId="7" xfId="0" applyNumberFormat="1" applyFont="1" applyFill="1" applyBorder="1" applyAlignment="1">
      <alignment horizontal="center" wrapText="1"/>
    </xf>
    <xf numFmtId="49" fontId="6" fillId="3" borderId="9" xfId="0" applyNumberFormat="1" applyFont="1" applyFill="1" applyBorder="1" applyAlignment="1">
      <alignment horizontal="center" wrapText="1"/>
    </xf>
    <xf numFmtId="49" fontId="6" fillId="3" borderId="7" xfId="0" applyNumberFormat="1" applyFont="1" applyFill="1" applyBorder="1" applyAlignment="1">
      <alignment horizontal="center"/>
    </xf>
    <xf numFmtId="49" fontId="35" fillId="3" borderId="13" xfId="0" applyNumberFormat="1" applyFont="1" applyFill="1" applyBorder="1" applyAlignment="1">
      <alignment horizontal="center" vertical="top"/>
    </xf>
    <xf numFmtId="0" fontId="3" fillId="0" borderId="0" xfId="6" applyFont="1" applyBorder="1" applyAlignment="1">
      <alignment horizontal="center" vertical="center"/>
    </xf>
    <xf numFmtId="49" fontId="11" fillId="3" borderId="12" xfId="6" applyNumberFormat="1" applyFont="1" applyFill="1" applyBorder="1" applyAlignment="1">
      <alignment horizontal="center" vertical="top" wrapText="1"/>
    </xf>
    <xf numFmtId="49" fontId="6" fillId="3" borderId="8" xfId="6" applyNumberFormat="1" applyFont="1" applyFill="1" applyBorder="1" applyAlignment="1">
      <alignment horizontal="center" wrapText="1"/>
    </xf>
    <xf numFmtId="1" fontId="5" fillId="4" borderId="9" xfId="8" applyNumberFormat="1" applyFont="1" applyFill="1" applyBorder="1" applyAlignment="1">
      <alignment horizontal="right" vertical="center" wrapText="1" readingOrder="1"/>
    </xf>
    <xf numFmtId="1" fontId="6" fillId="4" borderId="9" xfId="8" applyNumberFormat="1" applyFont="1" applyFill="1" applyBorder="1" applyAlignment="1">
      <alignment horizontal="right" vertical="center" wrapText="1" readingOrder="1"/>
    </xf>
    <xf numFmtId="0" fontId="35" fillId="4" borderId="1" xfId="8" applyFont="1" applyFill="1" applyBorder="1" applyAlignment="1">
      <alignment horizontal="center" vertical="center" wrapText="1"/>
    </xf>
    <xf numFmtId="0" fontId="6" fillId="3" borderId="1" xfId="8" applyFont="1" applyFill="1" applyBorder="1" applyAlignment="1">
      <alignment horizontal="center" vertical="center" wrapText="1"/>
    </xf>
    <xf numFmtId="0" fontId="6" fillId="4" borderId="2" xfId="8" applyFont="1" applyFill="1" applyBorder="1" applyAlignment="1">
      <alignment horizontal="center" vertical="center" wrapText="1"/>
    </xf>
    <xf numFmtId="0" fontId="6" fillId="2" borderId="2" xfId="13" applyFont="1" applyFill="1" applyBorder="1" applyAlignment="1">
      <alignment horizontal="center" vertical="center" readingOrder="1"/>
    </xf>
    <xf numFmtId="0" fontId="6" fillId="3" borderId="1" xfId="13" applyFont="1" applyFill="1" applyBorder="1" applyAlignment="1">
      <alignment horizontal="center" vertical="center" readingOrder="1"/>
    </xf>
    <xf numFmtId="0" fontId="6" fillId="2" borderId="1" xfId="13" applyFont="1" applyFill="1" applyBorder="1" applyAlignment="1">
      <alignment horizontal="center" vertical="center" readingOrder="1"/>
    </xf>
    <xf numFmtId="0" fontId="6" fillId="2" borderId="3" xfId="13" applyFont="1" applyFill="1" applyBorder="1" applyAlignment="1">
      <alignment horizontal="center" vertical="center" readingOrder="1"/>
    </xf>
    <xf numFmtId="0" fontId="6" fillId="2" borderId="6" xfId="13" applyFont="1" applyFill="1" applyBorder="1" applyAlignment="1">
      <alignment horizontal="center" vertical="center" wrapText="1" readingOrder="1"/>
    </xf>
    <xf numFmtId="0" fontId="4" fillId="0" borderId="0" xfId="0" applyFont="1" applyFill="1" applyAlignment="1">
      <alignment vertical="center"/>
    </xf>
    <xf numFmtId="49" fontId="6" fillId="3" borderId="7" xfId="0" applyNumberFormat="1" applyFont="1" applyFill="1" applyBorder="1" applyAlignment="1">
      <alignment horizontal="center" wrapText="1"/>
    </xf>
    <xf numFmtId="49" fontId="6" fillId="3" borderId="9" xfId="0" applyNumberFormat="1" applyFont="1" applyFill="1" applyBorder="1" applyAlignment="1">
      <alignment horizontal="center" wrapText="1"/>
    </xf>
    <xf numFmtId="49" fontId="6" fillId="3" borderId="7" xfId="0" applyNumberFormat="1" applyFont="1" applyFill="1" applyBorder="1" applyAlignment="1">
      <alignment horizontal="center"/>
    </xf>
    <xf numFmtId="49" fontId="35" fillId="3" borderId="13" xfId="0" applyNumberFormat="1" applyFont="1" applyFill="1" applyBorder="1" applyAlignment="1">
      <alignment horizontal="center" vertical="top"/>
    </xf>
    <xf numFmtId="0" fontId="3" fillId="0" borderId="0" xfId="0" applyFont="1" applyAlignment="1">
      <alignment horizontal="center" vertical="center"/>
    </xf>
    <xf numFmtId="0" fontId="23" fillId="0" borderId="0" xfId="8" applyFont="1" applyAlignment="1">
      <alignment vertical="center" wrapText="1"/>
    </xf>
    <xf numFmtId="1" fontId="6" fillId="4" borderId="7" xfId="8" applyNumberFormat="1" applyFont="1" applyFill="1" applyBorder="1" applyAlignment="1">
      <alignment horizontal="right" vertical="center" wrapText="1" readingOrder="1"/>
    </xf>
    <xf numFmtId="49" fontId="6" fillId="3" borderId="9" xfId="0" applyNumberFormat="1" applyFont="1" applyFill="1" applyBorder="1" applyAlignment="1">
      <alignment horizontal="center" wrapText="1"/>
    </xf>
    <xf numFmtId="165" fontId="3" fillId="0" borderId="0" xfId="0" applyNumberFormat="1" applyFont="1" applyAlignment="1">
      <alignment vertical="center"/>
    </xf>
    <xf numFmtId="165" fontId="6" fillId="0" borderId="8" xfId="0" applyNumberFormat="1" applyFont="1" applyFill="1" applyBorder="1" applyAlignment="1">
      <alignment vertical="center"/>
    </xf>
    <xf numFmtId="165" fontId="5" fillId="0" borderId="8" xfId="0" applyNumberFormat="1" applyFont="1" applyFill="1" applyBorder="1" applyAlignment="1">
      <alignment vertical="center"/>
    </xf>
    <xf numFmtId="165" fontId="5" fillId="3" borderId="0" xfId="0" applyNumberFormat="1" applyFont="1" applyFill="1" applyBorder="1" applyAlignment="1">
      <alignment vertical="center"/>
    </xf>
    <xf numFmtId="165" fontId="5" fillId="4" borderId="0" xfId="0" applyNumberFormat="1" applyFont="1" applyFill="1" applyBorder="1" applyAlignment="1">
      <alignment vertical="center"/>
    </xf>
    <xf numFmtId="0" fontId="4" fillId="7" borderId="0" xfId="0" applyFont="1" applyFill="1" applyAlignment="1">
      <alignment vertical="center"/>
    </xf>
    <xf numFmtId="164" fontId="0" fillId="0" borderId="0" xfId="57" applyFont="1"/>
    <xf numFmtId="166" fontId="0" fillId="0" borderId="0" xfId="0" applyNumberFormat="1"/>
    <xf numFmtId="0" fontId="45" fillId="0" borderId="0" xfId="8" applyFont="1" applyAlignment="1">
      <alignment horizontal="right" vertical="top" wrapText="1" readingOrder="2"/>
    </xf>
    <xf numFmtId="0" fontId="16" fillId="0" borderId="0" xfId="6" applyFont="1" applyAlignment="1">
      <alignment horizontal="center" vertical="center" wrapText="1" readingOrder="1"/>
    </xf>
    <xf numFmtId="0" fontId="96" fillId="0" borderId="0" xfId="0" applyFont="1" applyAlignment="1">
      <alignment vertical="center"/>
    </xf>
    <xf numFmtId="0" fontId="10" fillId="0" borderId="0" xfId="0" applyFont="1" applyAlignment="1">
      <alignment horizontal="right"/>
    </xf>
    <xf numFmtId="0" fontId="16" fillId="0" borderId="0" xfId="6" applyFont="1" applyAlignment="1">
      <alignment vertical="center" wrapText="1" readingOrder="1"/>
    </xf>
    <xf numFmtId="0" fontId="23" fillId="0" borderId="0" xfId="6" applyFont="1" applyAlignment="1">
      <alignment vertical="center" wrapText="1" readingOrder="1"/>
    </xf>
    <xf numFmtId="0" fontId="17" fillId="0" borderId="0" xfId="6" applyFont="1" applyAlignment="1">
      <alignment vertical="center" wrapText="1"/>
    </xf>
    <xf numFmtId="0" fontId="44" fillId="0" borderId="0" xfId="6" applyFont="1" applyAlignment="1">
      <alignment vertical="center" wrapText="1"/>
    </xf>
    <xf numFmtId="0" fontId="19" fillId="0" borderId="0" xfId="6" applyFont="1" applyAlignment="1">
      <alignment horizontal="center" vertical="center" wrapText="1"/>
    </xf>
    <xf numFmtId="0" fontId="69" fillId="0" borderId="0" xfId="6" applyFont="1" applyAlignment="1">
      <alignment vertical="center" wrapText="1"/>
    </xf>
    <xf numFmtId="0" fontId="68" fillId="5" borderId="0" xfId="6" applyFont="1" applyFill="1" applyAlignment="1">
      <alignment vertical="center" wrapText="1"/>
    </xf>
    <xf numFmtId="0" fontId="8" fillId="0" borderId="0" xfId="6" applyFont="1" applyAlignment="1">
      <alignment vertical="center" wrapText="1"/>
    </xf>
    <xf numFmtId="0" fontId="70" fillId="0" borderId="0" xfId="6" applyFont="1" applyAlignment="1">
      <alignment vertical="center" wrapText="1"/>
    </xf>
    <xf numFmtId="0" fontId="5" fillId="0" borderId="0" xfId="6" applyFont="1" applyAlignment="1">
      <alignment vertical="center" wrapText="1"/>
    </xf>
    <xf numFmtId="0" fontId="59" fillId="0" borderId="0" xfId="6" applyFont="1" applyAlignment="1">
      <alignment vertical="center" wrapText="1"/>
    </xf>
    <xf numFmtId="0" fontId="42" fillId="3" borderId="5" xfId="13" applyFont="1" applyFill="1" applyBorder="1" applyAlignment="1">
      <alignment horizontal="center" vertical="center" wrapText="1" readingOrder="2"/>
    </xf>
    <xf numFmtId="0" fontId="41" fillId="3" borderId="5" xfId="13" applyFont="1" applyFill="1" applyBorder="1" applyAlignment="1">
      <alignment horizontal="center" vertical="center" wrapText="1" readingOrder="1"/>
    </xf>
    <xf numFmtId="0" fontId="41" fillId="3" borderId="5" xfId="13" applyFont="1" applyFill="1" applyBorder="1" applyAlignment="1">
      <alignment horizontal="center" vertical="center" wrapText="1" readingOrder="2"/>
    </xf>
    <xf numFmtId="49" fontId="6" fillId="3" borderId="6" xfId="13" applyNumberFormat="1" applyFont="1" applyFill="1" applyBorder="1" applyAlignment="1">
      <alignment horizontal="center" vertical="center"/>
    </xf>
    <xf numFmtId="0" fontId="6" fillId="3" borderId="6" xfId="13" applyFont="1" applyFill="1" applyBorder="1" applyAlignment="1">
      <alignment horizontal="center" vertical="center" readingOrder="1"/>
    </xf>
    <xf numFmtId="49" fontId="3" fillId="3" borderId="6" xfId="13" applyNumberFormat="1" applyFont="1" applyFill="1" applyBorder="1" applyAlignment="1">
      <alignment horizontal="center" vertical="top" readingOrder="2"/>
    </xf>
    <xf numFmtId="49" fontId="18" fillId="0" borderId="0" xfId="8" applyNumberFormat="1" applyFont="1" applyAlignment="1">
      <alignment horizontal="right" vertical="top" wrapText="1" readingOrder="2"/>
    </xf>
    <xf numFmtId="0" fontId="17" fillId="0" borderId="0" xfId="8" applyFont="1" applyAlignment="1">
      <alignment horizontal="left" vertical="top" wrapText="1" readingOrder="1"/>
    </xf>
    <xf numFmtId="0" fontId="17" fillId="0" borderId="0" xfId="8" applyFont="1" applyAlignment="1">
      <alignment horizontal="right" vertical="center" wrapText="1"/>
    </xf>
    <xf numFmtId="0" fontId="17" fillId="0" borderId="0" xfId="8" applyFont="1" applyAlignment="1">
      <alignment horizontal="distributed" vertical="top" wrapText="1"/>
    </xf>
    <xf numFmtId="0" fontId="23" fillId="0" borderId="0" xfId="8" applyFont="1" applyAlignment="1">
      <alignment horizontal="left" vertical="top" wrapText="1" indent="2"/>
    </xf>
    <xf numFmtId="0" fontId="23" fillId="0" borderId="0" xfId="8" applyFont="1" applyAlignment="1">
      <alignment vertical="top" wrapText="1"/>
    </xf>
    <xf numFmtId="0" fontId="23" fillId="2" borderId="0" xfId="8" applyFont="1" applyFill="1" applyAlignment="1">
      <alignment vertical="center" wrapText="1"/>
    </xf>
    <xf numFmtId="1" fontId="6" fillId="2" borderId="9" xfId="8" applyNumberFormat="1" applyFont="1" applyFill="1" applyBorder="1" applyAlignment="1">
      <alignment horizontal="right" vertical="center" wrapText="1" readingOrder="1"/>
    </xf>
    <xf numFmtId="0" fontId="6" fillId="4" borderId="7" xfId="8" applyFont="1" applyFill="1" applyBorder="1" applyAlignment="1">
      <alignment horizontal="center" vertical="center" wrapText="1"/>
    </xf>
    <xf numFmtId="49" fontId="35" fillId="3" borderId="9" xfId="8" applyNumberFormat="1" applyFont="1" applyFill="1" applyBorder="1" applyAlignment="1">
      <alignment horizontal="center" vertical="center" wrapText="1"/>
    </xf>
    <xf numFmtId="49" fontId="35" fillId="0" borderId="9" xfId="8" applyNumberFormat="1" applyFont="1" applyFill="1" applyBorder="1" applyAlignment="1">
      <alignment horizontal="center" vertical="center" wrapText="1"/>
    </xf>
    <xf numFmtId="0" fontId="6" fillId="4" borderId="9" xfId="8" applyFont="1" applyFill="1" applyBorder="1" applyAlignment="1">
      <alignment horizontal="center" vertical="center" wrapText="1"/>
    </xf>
    <xf numFmtId="49" fontId="35" fillId="3" borderId="13" xfId="8" applyNumberFormat="1" applyFont="1" applyFill="1" applyBorder="1" applyAlignment="1">
      <alignment horizontal="center" vertical="center" wrapText="1"/>
    </xf>
    <xf numFmtId="49" fontId="9" fillId="3" borderId="7" xfId="0" applyNumberFormat="1" applyFont="1" applyFill="1" applyBorder="1" applyAlignment="1">
      <alignment horizontal="center"/>
    </xf>
    <xf numFmtId="49" fontId="9" fillId="3" borderId="7" xfId="0" applyNumberFormat="1" applyFont="1" applyFill="1" applyBorder="1" applyAlignment="1">
      <alignment horizontal="center" wrapText="1"/>
    </xf>
    <xf numFmtId="0" fontId="6" fillId="2" borderId="0" xfId="0" applyFont="1" applyFill="1" applyAlignment="1">
      <alignment vertical="center"/>
    </xf>
    <xf numFmtId="165" fontId="6" fillId="4" borderId="11" xfId="0" applyNumberFormat="1" applyFont="1" applyFill="1" applyBorder="1" applyAlignment="1">
      <alignment vertical="center"/>
    </xf>
    <xf numFmtId="165" fontId="6" fillId="3" borderId="9" xfId="0" applyNumberFormat="1" applyFont="1" applyFill="1" applyBorder="1" applyAlignment="1">
      <alignment vertical="center"/>
    </xf>
    <xf numFmtId="165" fontId="5" fillId="4" borderId="9" xfId="0" applyNumberFormat="1" applyFont="1" applyFill="1" applyBorder="1" applyAlignment="1">
      <alignment vertical="center"/>
    </xf>
    <xf numFmtId="165" fontId="5" fillId="3" borderId="9" xfId="0" applyNumberFormat="1" applyFont="1" applyFill="1" applyBorder="1" applyAlignment="1">
      <alignment vertical="center"/>
    </xf>
    <xf numFmtId="165" fontId="6" fillId="4" borderId="9" xfId="0" applyNumberFormat="1" applyFont="1" applyFill="1" applyBorder="1" applyAlignment="1">
      <alignment vertical="center"/>
    </xf>
    <xf numFmtId="165" fontId="5" fillId="0" borderId="9" xfId="0" applyNumberFormat="1" applyFont="1" applyFill="1" applyBorder="1" applyAlignment="1">
      <alignment vertical="center"/>
    </xf>
    <xf numFmtId="165" fontId="6" fillId="0" borderId="9" xfId="0" applyNumberFormat="1" applyFont="1" applyFill="1" applyBorder="1" applyAlignment="1">
      <alignment vertical="center"/>
    </xf>
    <xf numFmtId="165" fontId="6" fillId="3" borderId="13" xfId="0" applyNumberFormat="1" applyFont="1" applyFill="1" applyBorder="1" applyAlignment="1">
      <alignment vertical="center"/>
    </xf>
    <xf numFmtId="0" fontId="95" fillId="3" borderId="25" xfId="8" applyFont="1" applyFill="1" applyBorder="1" applyAlignment="1">
      <alignment horizontal="right" vertical="center" wrapText="1"/>
    </xf>
    <xf numFmtId="49" fontId="35" fillId="0" borderId="40" xfId="8" applyNumberFormat="1" applyFont="1" applyFill="1" applyBorder="1" applyAlignment="1">
      <alignment vertical="center" wrapText="1"/>
    </xf>
    <xf numFmtId="1" fontId="6" fillId="7" borderId="5" xfId="8" applyNumberFormat="1" applyFont="1" applyFill="1" applyBorder="1" applyAlignment="1">
      <alignment horizontal="right" vertical="center" wrapText="1" readingOrder="1"/>
    </xf>
    <xf numFmtId="0" fontId="6" fillId="0" borderId="9" xfId="8" applyFont="1" applyFill="1" applyBorder="1" applyAlignment="1">
      <alignment horizontal="center" vertical="center" wrapText="1"/>
    </xf>
    <xf numFmtId="0" fontId="41" fillId="0" borderId="9" xfId="8" applyFont="1" applyFill="1" applyBorder="1" applyAlignment="1">
      <alignment horizontal="left" vertical="center" wrapText="1"/>
    </xf>
    <xf numFmtId="0" fontId="38" fillId="0" borderId="13" xfId="8" applyFont="1" applyFill="1" applyBorder="1" applyAlignment="1">
      <alignment horizontal="left" vertical="center" wrapText="1"/>
    </xf>
    <xf numFmtId="165" fontId="5" fillId="0" borderId="13" xfId="0" applyNumberFormat="1" applyFont="1" applyFill="1" applyBorder="1" applyAlignment="1">
      <alignment vertical="center"/>
    </xf>
    <xf numFmtId="165" fontId="5" fillId="0" borderId="12" xfId="0" applyNumberFormat="1" applyFont="1" applyFill="1" applyBorder="1" applyAlignment="1">
      <alignment vertical="center"/>
    </xf>
    <xf numFmtId="0" fontId="10" fillId="0" borderId="0" xfId="0" applyFont="1" applyFill="1" applyAlignment="1">
      <alignment vertical="center"/>
    </xf>
    <xf numFmtId="0" fontId="5" fillId="0" borderId="0" xfId="0" applyFont="1" applyFill="1" applyAlignment="1">
      <alignment vertical="center"/>
    </xf>
    <xf numFmtId="0" fontId="0" fillId="0" borderId="0" xfId="0" applyFill="1"/>
    <xf numFmtId="164" fontId="6" fillId="4" borderId="11" xfId="57" applyFont="1" applyFill="1" applyBorder="1" applyAlignment="1">
      <alignment vertical="center"/>
    </xf>
    <xf numFmtId="164" fontId="6" fillId="3" borderId="9" xfId="57" applyFont="1" applyFill="1" applyBorder="1" applyAlignment="1">
      <alignment vertical="center"/>
    </xf>
    <xf numFmtId="164" fontId="5" fillId="4" borderId="9" xfId="57" applyFont="1" applyFill="1" applyBorder="1" applyAlignment="1">
      <alignment vertical="center"/>
    </xf>
    <xf numFmtId="164" fontId="5" fillId="3" borderId="9" xfId="57" applyFont="1" applyFill="1" applyBorder="1" applyAlignment="1">
      <alignment vertical="center"/>
    </xf>
    <xf numFmtId="164" fontId="6" fillId="4" borderId="9" xfId="57" applyFont="1" applyFill="1" applyBorder="1" applyAlignment="1">
      <alignment vertical="center"/>
    </xf>
    <xf numFmtId="164" fontId="6" fillId="4" borderId="8" xfId="57" applyFont="1" applyFill="1" applyBorder="1" applyAlignment="1">
      <alignment vertical="center"/>
    </xf>
    <xf numFmtId="164" fontId="6" fillId="3" borderId="8" xfId="57" applyFont="1" applyFill="1" applyBorder="1" applyAlignment="1">
      <alignment vertical="center"/>
    </xf>
    <xf numFmtId="164" fontId="5" fillId="4" borderId="0" xfId="57" applyFont="1" applyFill="1" applyBorder="1" applyAlignment="1">
      <alignment vertical="center"/>
    </xf>
    <xf numFmtId="164" fontId="6" fillId="3" borderId="13" xfId="57" applyFont="1" applyFill="1" applyBorder="1" applyAlignment="1">
      <alignment vertical="center"/>
    </xf>
    <xf numFmtId="164" fontId="5" fillId="0" borderId="9" xfId="57" applyFont="1" applyFill="1" applyBorder="1" applyAlignment="1">
      <alignment vertical="center"/>
    </xf>
    <xf numFmtId="164" fontId="6" fillId="0" borderId="9" xfId="57" applyFont="1" applyFill="1" applyBorder="1" applyAlignment="1">
      <alignment vertical="center"/>
    </xf>
    <xf numFmtId="164" fontId="5" fillId="0" borderId="13" xfId="57" applyFont="1" applyFill="1" applyBorder="1" applyAlignment="1">
      <alignment vertical="center"/>
    </xf>
    <xf numFmtId="164" fontId="5" fillId="4" borderId="8" xfId="57" applyFont="1" applyFill="1" applyBorder="1" applyAlignment="1">
      <alignment vertical="center"/>
    </xf>
    <xf numFmtId="164" fontId="5" fillId="3" borderId="8" xfId="57" applyFont="1" applyFill="1" applyBorder="1" applyAlignment="1">
      <alignment vertical="center"/>
    </xf>
    <xf numFmtId="164" fontId="5" fillId="3" borderId="0" xfId="57" applyFont="1" applyFill="1" applyBorder="1" applyAlignment="1">
      <alignment vertical="center"/>
    </xf>
    <xf numFmtId="164" fontId="5" fillId="3" borderId="12" xfId="57" applyFont="1" applyFill="1" applyBorder="1" applyAlignment="1">
      <alignment vertical="center"/>
    </xf>
    <xf numFmtId="164" fontId="5" fillId="0" borderId="8" xfId="57" applyFont="1" applyFill="1" applyBorder="1" applyAlignment="1">
      <alignment vertical="center"/>
    </xf>
    <xf numFmtId="164" fontId="6" fillId="0" borderId="8" xfId="57" applyFont="1" applyFill="1" applyBorder="1" applyAlignment="1">
      <alignment vertical="center"/>
    </xf>
    <xf numFmtId="164" fontId="5" fillId="0" borderId="12" xfId="57" applyFont="1" applyFill="1" applyBorder="1" applyAlignment="1">
      <alignment vertical="center"/>
    </xf>
    <xf numFmtId="164" fontId="6" fillId="2" borderId="8" xfId="57" applyFont="1" applyFill="1" applyBorder="1" applyAlignment="1">
      <alignment vertical="center"/>
    </xf>
    <xf numFmtId="164" fontId="5" fillId="2" borderId="8" xfId="57" applyFont="1" applyFill="1" applyBorder="1" applyAlignment="1">
      <alignment vertical="center"/>
    </xf>
    <xf numFmtId="0" fontId="55" fillId="0" borderId="0" xfId="8" applyFont="1" applyAlignment="1">
      <alignment horizontal="left" vertical="center" wrapText="1" indent="11" readingOrder="2"/>
    </xf>
    <xf numFmtId="0" fontId="57" fillId="0" borderId="0" xfId="8" applyFont="1" applyAlignment="1">
      <alignment horizontal="left" vertical="center" wrapText="1" readingOrder="2"/>
    </xf>
    <xf numFmtId="0" fontId="57" fillId="0" borderId="0" xfId="8" applyFont="1" applyAlignment="1">
      <alignment horizontal="left" vertical="center" readingOrder="2"/>
    </xf>
    <xf numFmtId="0" fontId="45" fillId="0" borderId="0" xfId="8" applyFont="1" applyAlignment="1">
      <alignment horizontal="right" vertical="top" wrapText="1" readingOrder="2"/>
    </xf>
    <xf numFmtId="0" fontId="98" fillId="0" borderId="0" xfId="0" applyFont="1" applyAlignment="1">
      <alignment horizontal="right" vertical="center"/>
    </xf>
    <xf numFmtId="0" fontId="17" fillId="0" borderId="0" xfId="8" applyFont="1" applyAlignment="1">
      <alignment horizontal="left" vertical="top" wrapText="1" readingOrder="1"/>
    </xf>
    <xf numFmtId="0" fontId="95" fillId="3" borderId="0" xfId="8" applyFont="1" applyFill="1" applyBorder="1" applyAlignment="1">
      <alignment horizontal="right" vertical="center" wrapText="1"/>
    </xf>
    <xf numFmtId="0" fontId="6" fillId="4" borderId="7" xfId="8" applyFont="1" applyFill="1" applyBorder="1" applyAlignment="1">
      <alignment horizontal="left" vertical="center" wrapText="1"/>
    </xf>
    <xf numFmtId="49" fontId="35" fillId="3" borderId="9" xfId="8" applyNumberFormat="1" applyFont="1" applyFill="1" applyBorder="1" applyAlignment="1">
      <alignment horizontal="left" vertical="center" wrapText="1"/>
    </xf>
    <xf numFmtId="49" fontId="10" fillId="0" borderId="9" xfId="8" applyNumberFormat="1" applyFont="1" applyFill="1" applyBorder="1" applyAlignment="1">
      <alignment horizontal="left" vertical="center" wrapText="1"/>
    </xf>
    <xf numFmtId="49" fontId="10" fillId="3" borderId="9" xfId="8" applyNumberFormat="1" applyFont="1" applyFill="1" applyBorder="1" applyAlignment="1">
      <alignment horizontal="left" vertical="center" wrapText="1"/>
    </xf>
    <xf numFmtId="49" fontId="35" fillId="0" borderId="9" xfId="8" applyNumberFormat="1" applyFont="1" applyFill="1" applyBorder="1" applyAlignment="1">
      <alignment horizontal="left" vertical="center" wrapText="1"/>
    </xf>
    <xf numFmtId="0" fontId="6" fillId="4" borderId="9" xfId="8" applyFont="1" applyFill="1" applyBorder="1" applyAlignment="1">
      <alignment horizontal="left" vertical="center" wrapText="1"/>
    </xf>
    <xf numFmtId="49" fontId="10" fillId="7" borderId="9" xfId="8" applyNumberFormat="1" applyFont="1" applyFill="1" applyBorder="1" applyAlignment="1">
      <alignment horizontal="left" vertical="center" wrapText="1"/>
    </xf>
    <xf numFmtId="1" fontId="5" fillId="3" borderId="13" xfId="8" applyNumberFormat="1" applyFont="1" applyFill="1" applyBorder="1" applyAlignment="1">
      <alignment horizontal="right" vertical="center" wrapText="1" readingOrder="1"/>
    </xf>
    <xf numFmtId="49" fontId="35" fillId="3" borderId="13" xfId="8" applyNumberFormat="1" applyFont="1" applyFill="1" applyBorder="1" applyAlignment="1">
      <alignment horizontal="left" vertical="center" wrapText="1"/>
    </xf>
    <xf numFmtId="0" fontId="6" fillId="4" borderId="2" xfId="8" applyFont="1" applyFill="1" applyBorder="1" applyAlignment="1">
      <alignment horizontal="left" vertical="center" wrapText="1"/>
    </xf>
    <xf numFmtId="0" fontId="35" fillId="3" borderId="1" xfId="8" applyFont="1" applyFill="1" applyBorder="1" applyAlignment="1">
      <alignment horizontal="left" vertical="center" wrapText="1"/>
    </xf>
    <xf numFmtId="0" fontId="10" fillId="4" borderId="1" xfId="8" applyFont="1" applyFill="1" applyBorder="1" applyAlignment="1">
      <alignment horizontal="left" vertical="center" wrapText="1"/>
    </xf>
    <xf numFmtId="0" fontId="6" fillId="3" borderId="1" xfId="8" applyFont="1" applyFill="1" applyBorder="1" applyAlignment="1">
      <alignment horizontal="left" vertical="center" wrapText="1"/>
    </xf>
    <xf numFmtId="0" fontId="35" fillId="4" borderId="1" xfId="8" applyFont="1" applyFill="1" applyBorder="1" applyAlignment="1">
      <alignment horizontal="left" vertical="center" wrapText="1"/>
    </xf>
    <xf numFmtId="0" fontId="10" fillId="3" borderId="1" xfId="8" applyFont="1" applyFill="1" applyBorder="1" applyAlignment="1">
      <alignment horizontal="left" vertical="center" wrapText="1"/>
    </xf>
    <xf numFmtId="0" fontId="6" fillId="3" borderId="0" xfId="8" applyFont="1" applyFill="1" applyBorder="1" applyAlignment="1">
      <alignment horizontal="center" vertical="center" wrapText="1"/>
    </xf>
    <xf numFmtId="165" fontId="6" fillId="3" borderId="15" xfId="0" applyNumberFormat="1" applyFont="1" applyFill="1" applyBorder="1" applyAlignment="1">
      <alignment vertical="center"/>
    </xf>
    <xf numFmtId="0" fontId="95" fillId="3" borderId="0" xfId="8" applyFont="1" applyFill="1" applyBorder="1" applyAlignment="1">
      <alignment horizontal="right" vertical="center" wrapText="1"/>
    </xf>
    <xf numFmtId="0" fontId="10" fillId="0" borderId="0" xfId="0" applyFont="1"/>
    <xf numFmtId="0" fontId="5" fillId="0" borderId="0" xfId="0" applyFont="1" applyAlignment="1">
      <alignment horizontal="right" vertical="center"/>
    </xf>
    <xf numFmtId="0" fontId="10" fillId="3" borderId="0" xfId="0" applyFont="1" applyFill="1"/>
    <xf numFmtId="0" fontId="5" fillId="3" borderId="0" xfId="0" applyFont="1" applyFill="1" applyAlignment="1">
      <alignment horizontal="right" vertical="center"/>
    </xf>
    <xf numFmtId="0" fontId="6" fillId="0" borderId="0" xfId="0" applyFont="1" applyAlignment="1">
      <alignment horizontal="center" vertical="center" wrapText="1"/>
    </xf>
    <xf numFmtId="0" fontId="3" fillId="0" borderId="0" xfId="0" applyFont="1" applyAlignment="1">
      <alignment horizontal="center" vertical="center" wrapText="1"/>
    </xf>
    <xf numFmtId="0" fontId="10" fillId="3" borderId="0" xfId="0" applyFont="1" applyFill="1" applyAlignment="1">
      <alignment vertical="center"/>
    </xf>
    <xf numFmtId="0" fontId="3" fillId="0" borderId="0" xfId="0" applyFont="1" applyAlignment="1">
      <alignment horizontal="center" wrapText="1"/>
    </xf>
    <xf numFmtId="0" fontId="35" fillId="0" borderId="10" xfId="0" applyFont="1" applyBorder="1" applyAlignment="1">
      <alignment wrapText="1"/>
    </xf>
    <xf numFmtId="0" fontId="6" fillId="0" borderId="10" xfId="0" applyFont="1" applyBorder="1" applyAlignment="1">
      <alignment wrapText="1"/>
    </xf>
    <xf numFmtId="164" fontId="6" fillId="3" borderId="15" xfId="57" applyFont="1" applyFill="1" applyBorder="1" applyAlignment="1">
      <alignment vertical="center"/>
    </xf>
    <xf numFmtId="0" fontId="95" fillId="3" borderId="15" xfId="8" applyFont="1" applyFill="1" applyBorder="1" applyAlignment="1">
      <alignment horizontal="right" vertical="center" wrapText="1"/>
    </xf>
    <xf numFmtId="49" fontId="10" fillId="3" borderId="13" xfId="0" applyNumberFormat="1" applyFont="1" applyFill="1" applyBorder="1" applyAlignment="1">
      <alignment horizontal="center" vertical="top" wrapText="1"/>
    </xf>
    <xf numFmtId="49" fontId="6" fillId="0" borderId="1" xfId="13" applyNumberFormat="1" applyFont="1" applyFill="1" applyBorder="1" applyAlignment="1">
      <alignment horizontal="center" vertical="center"/>
    </xf>
    <xf numFmtId="0" fontId="6" fillId="0" borderId="1" xfId="13" applyFont="1" applyFill="1" applyBorder="1" applyAlignment="1">
      <alignment horizontal="center" vertical="center" readingOrder="1"/>
    </xf>
    <xf numFmtId="0" fontId="5" fillId="0" borderId="0" xfId="0" applyFont="1" applyFill="1" applyAlignment="1">
      <alignment horizontal="right" vertical="center"/>
    </xf>
    <xf numFmtId="49" fontId="3" fillId="0" borderId="1" xfId="13" applyNumberFormat="1" applyFont="1" applyFill="1" applyBorder="1" applyAlignment="1">
      <alignment horizontal="center" vertical="top" readingOrder="2"/>
    </xf>
    <xf numFmtId="0" fontId="17" fillId="0" borderId="0" xfId="13" applyFont="1" applyFill="1" applyAlignment="1">
      <alignment horizontal="center" vertical="center"/>
    </xf>
    <xf numFmtId="0" fontId="10" fillId="3" borderId="0" xfId="0" applyFont="1" applyFill="1" applyBorder="1" applyAlignment="1">
      <alignment vertical="center"/>
    </xf>
    <xf numFmtId="0" fontId="5" fillId="3" borderId="0" xfId="0" applyFont="1" applyFill="1" applyBorder="1" applyAlignment="1">
      <alignment horizontal="right" vertical="center"/>
    </xf>
    <xf numFmtId="0" fontId="10" fillId="3" borderId="10" xfId="0" applyFont="1" applyFill="1" applyBorder="1" applyAlignment="1">
      <alignment vertical="center"/>
    </xf>
    <xf numFmtId="0" fontId="5" fillId="3" borderId="10" xfId="0" applyFont="1" applyFill="1" applyBorder="1" applyAlignment="1">
      <alignment horizontal="right" vertical="center"/>
    </xf>
    <xf numFmtId="167" fontId="6" fillId="4" borderId="11" xfId="57" applyNumberFormat="1" applyFont="1" applyFill="1" applyBorder="1" applyAlignment="1">
      <alignment vertical="center"/>
    </xf>
    <xf numFmtId="167" fontId="6" fillId="3" borderId="9" xfId="57" applyNumberFormat="1" applyFont="1" applyFill="1" applyBorder="1" applyAlignment="1">
      <alignment vertical="center"/>
    </xf>
    <xf numFmtId="167" fontId="6" fillId="4" borderId="9" xfId="57" applyNumberFormat="1" applyFont="1" applyFill="1" applyBorder="1" applyAlignment="1">
      <alignment vertical="center"/>
    </xf>
    <xf numFmtId="167" fontId="5" fillId="3" borderId="0" xfId="57" applyNumberFormat="1" applyFont="1" applyFill="1" applyBorder="1" applyAlignment="1">
      <alignment vertical="center"/>
    </xf>
    <xf numFmtId="167" fontId="6" fillId="4" borderId="8" xfId="57" applyNumberFormat="1" applyFont="1" applyFill="1" applyBorder="1" applyAlignment="1">
      <alignment vertical="center"/>
    </xf>
    <xf numFmtId="167" fontId="6" fillId="3" borderId="8" xfId="57" applyNumberFormat="1" applyFont="1" applyFill="1" applyBorder="1" applyAlignment="1">
      <alignment vertical="center"/>
    </xf>
    <xf numFmtId="167" fontId="5" fillId="4" borderId="8" xfId="57" applyNumberFormat="1" applyFont="1" applyFill="1" applyBorder="1" applyAlignment="1">
      <alignment vertical="center"/>
    </xf>
    <xf numFmtId="167" fontId="5" fillId="3" borderId="8" xfId="57" applyNumberFormat="1" applyFont="1" applyFill="1" applyBorder="1" applyAlignment="1">
      <alignment vertical="center"/>
    </xf>
    <xf numFmtId="167" fontId="5" fillId="3" borderId="12" xfId="57" applyNumberFormat="1" applyFont="1" applyFill="1" applyBorder="1" applyAlignment="1">
      <alignment vertical="center"/>
    </xf>
    <xf numFmtId="167" fontId="5" fillId="0" borderId="8" xfId="57" applyNumberFormat="1" applyFont="1" applyFill="1" applyBorder="1" applyAlignment="1">
      <alignment vertical="center"/>
    </xf>
    <xf numFmtId="167" fontId="6" fillId="0" borderId="8" xfId="57" applyNumberFormat="1" applyFont="1" applyFill="1" applyBorder="1" applyAlignment="1">
      <alignment vertical="center"/>
    </xf>
    <xf numFmtId="167" fontId="5" fillId="0" borderId="12" xfId="57" applyNumberFormat="1" applyFont="1" applyFill="1" applyBorder="1" applyAlignment="1">
      <alignment vertical="center"/>
    </xf>
    <xf numFmtId="0" fontId="43" fillId="0" borderId="0" xfId="8" applyFont="1" applyFill="1" applyAlignment="1">
      <alignment vertical="center" wrapText="1"/>
    </xf>
    <xf numFmtId="1" fontId="5" fillId="0" borderId="9" xfId="8" applyNumberFormat="1" applyFont="1" applyFill="1" applyBorder="1" applyAlignment="1">
      <alignment horizontal="right" vertical="center" wrapText="1" readingOrder="1"/>
    </xf>
    <xf numFmtId="49" fontId="6" fillId="3" borderId="9" xfId="8" applyNumberFormat="1" applyFont="1" applyFill="1" applyBorder="1" applyAlignment="1">
      <alignment horizontal="left" vertical="center" wrapText="1"/>
    </xf>
    <xf numFmtId="49" fontId="7" fillId="3" borderId="9" xfId="8" applyNumberFormat="1" applyFont="1" applyFill="1" applyBorder="1" applyAlignment="1">
      <alignment horizontal="center" vertical="center" wrapText="1"/>
    </xf>
    <xf numFmtId="1" fontId="27" fillId="3" borderId="9" xfId="8" applyNumberFormat="1" applyFont="1" applyFill="1" applyBorder="1" applyAlignment="1">
      <alignment horizontal="right" vertical="center" wrapText="1" readingOrder="1"/>
    </xf>
    <xf numFmtId="1" fontId="43" fillId="0" borderId="0" xfId="8" applyNumberFormat="1" applyFont="1" applyAlignment="1">
      <alignment vertical="center" wrapText="1"/>
    </xf>
    <xf numFmtId="165" fontId="6" fillId="0" borderId="14" xfId="0" applyNumberFormat="1" applyFont="1" applyFill="1" applyBorder="1" applyAlignment="1">
      <alignment vertical="center"/>
    </xf>
    <xf numFmtId="0" fontId="10" fillId="3" borderId="4" xfId="8" applyFont="1" applyFill="1" applyBorder="1" applyAlignment="1">
      <alignment horizontal="left" vertical="center" wrapText="1"/>
    </xf>
    <xf numFmtId="165" fontId="6" fillId="0" borderId="42" xfId="0" applyNumberFormat="1" applyFont="1" applyFill="1" applyBorder="1" applyAlignment="1">
      <alignment vertical="center"/>
    </xf>
    <xf numFmtId="165" fontId="6" fillId="0" borderId="43" xfId="0" applyNumberFormat="1" applyFont="1" applyFill="1" applyBorder="1" applyAlignment="1">
      <alignment vertical="center"/>
    </xf>
    <xf numFmtId="0" fontId="95" fillId="3" borderId="16" xfId="8" applyFont="1" applyFill="1" applyBorder="1" applyAlignment="1">
      <alignment vertical="center" wrapText="1"/>
    </xf>
    <xf numFmtId="0" fontId="95" fillId="3" borderId="17" xfId="8" applyFont="1" applyFill="1" applyBorder="1" applyAlignment="1">
      <alignment vertical="center" wrapText="1"/>
    </xf>
    <xf numFmtId="0" fontId="95" fillId="3" borderId="23" xfId="8" applyFont="1" applyFill="1" applyBorder="1" applyAlignment="1">
      <alignment horizontal="right" vertical="center" wrapText="1"/>
    </xf>
    <xf numFmtId="0" fontId="95" fillId="3" borderId="25" xfId="8" applyFont="1" applyFill="1" applyBorder="1" applyAlignment="1">
      <alignment horizontal="right" vertical="center" wrapText="1"/>
    </xf>
    <xf numFmtId="165" fontId="6" fillId="0" borderId="14" xfId="0" applyNumberFormat="1" applyFont="1" applyFill="1" applyBorder="1" applyAlignment="1">
      <alignment horizontal="right" vertical="center"/>
    </xf>
    <xf numFmtId="164" fontId="6" fillId="0" borderId="14" xfId="57" applyFont="1" applyFill="1" applyBorder="1" applyAlignment="1">
      <alignment horizontal="right" vertical="center"/>
    </xf>
    <xf numFmtId="49" fontId="6" fillId="0" borderId="0" xfId="0" applyNumberFormat="1" applyFont="1" applyAlignment="1">
      <alignment vertical="center"/>
    </xf>
    <xf numFmtId="0" fontId="30" fillId="0" borderId="25" xfId="8" applyFont="1" applyFill="1" applyBorder="1" applyAlignment="1">
      <alignment vertical="center" wrapText="1"/>
    </xf>
    <xf numFmtId="49" fontId="35" fillId="3" borderId="0" xfId="8" applyNumberFormat="1" applyFont="1" applyFill="1" applyBorder="1" applyAlignment="1">
      <alignment horizontal="left" vertical="center" wrapText="1"/>
    </xf>
    <xf numFmtId="49" fontId="35" fillId="3" borderId="0" xfId="8" applyNumberFormat="1" applyFont="1" applyFill="1" applyBorder="1" applyAlignment="1">
      <alignment horizontal="center" vertical="center" wrapText="1"/>
    </xf>
    <xf numFmtId="1" fontId="6" fillId="0" borderId="5" xfId="8" applyNumberFormat="1" applyFont="1" applyFill="1" applyBorder="1" applyAlignment="1">
      <alignment horizontal="right" vertical="center" wrapText="1" readingOrder="1"/>
    </xf>
    <xf numFmtId="165" fontId="6" fillId="3" borderId="25" xfId="0" applyNumberFormat="1" applyFont="1" applyFill="1" applyBorder="1" applyAlignment="1">
      <alignment vertical="center"/>
    </xf>
    <xf numFmtId="165" fontId="6" fillId="0" borderId="12" xfId="0" applyNumberFormat="1" applyFont="1" applyFill="1" applyBorder="1" applyAlignment="1">
      <alignment vertical="center"/>
    </xf>
    <xf numFmtId="165" fontId="5" fillId="0" borderId="0" xfId="0" applyNumberFormat="1" applyFont="1" applyFill="1" applyBorder="1" applyAlignment="1">
      <alignment vertical="center"/>
    </xf>
    <xf numFmtId="165" fontId="6" fillId="0" borderId="0" xfId="0" applyNumberFormat="1" applyFont="1" applyFill="1" applyBorder="1" applyAlignment="1">
      <alignment vertical="center"/>
    </xf>
    <xf numFmtId="165" fontId="6" fillId="4" borderId="15" xfId="0" applyNumberFormat="1" applyFont="1" applyFill="1" applyBorder="1" applyAlignment="1">
      <alignment vertical="center"/>
    </xf>
    <xf numFmtId="164" fontId="6" fillId="4" borderId="15" xfId="57" applyFont="1" applyFill="1" applyBorder="1" applyAlignment="1">
      <alignment vertical="center"/>
    </xf>
    <xf numFmtId="167" fontId="6" fillId="4" borderId="15" xfId="57" applyNumberFormat="1" applyFont="1" applyFill="1" applyBorder="1" applyAlignment="1">
      <alignment vertical="center"/>
    </xf>
    <xf numFmtId="49" fontId="10" fillId="3" borderId="23" xfId="8" applyNumberFormat="1" applyFont="1" applyFill="1" applyBorder="1" applyAlignment="1">
      <alignment horizontal="left" vertical="center" wrapText="1"/>
    </xf>
    <xf numFmtId="165" fontId="6" fillId="3" borderId="0" xfId="0" applyNumberFormat="1" applyFont="1" applyFill="1" applyBorder="1" applyAlignment="1">
      <alignment vertical="center"/>
    </xf>
    <xf numFmtId="164" fontId="6" fillId="3" borderId="0" xfId="57" applyFont="1" applyFill="1" applyBorder="1" applyAlignment="1">
      <alignment vertical="center"/>
    </xf>
    <xf numFmtId="165" fontId="4" fillId="4" borderId="32" xfId="0" applyNumberFormat="1" applyFont="1" applyFill="1" applyBorder="1" applyAlignment="1">
      <alignment vertical="center"/>
    </xf>
    <xf numFmtId="0" fontId="95" fillId="3" borderId="23" xfId="8" applyFont="1" applyFill="1" applyBorder="1" applyAlignment="1">
      <alignment horizontal="right" vertical="center" wrapText="1"/>
    </xf>
    <xf numFmtId="0" fontId="95" fillId="3" borderId="25" xfId="8" applyFont="1" applyFill="1" applyBorder="1" applyAlignment="1">
      <alignment horizontal="right" vertical="center" wrapText="1"/>
    </xf>
    <xf numFmtId="165" fontId="5" fillId="4" borderId="13" xfId="0" applyNumberFormat="1" applyFont="1" applyFill="1" applyBorder="1" applyAlignment="1">
      <alignment vertical="center"/>
    </xf>
    <xf numFmtId="165" fontId="6" fillId="3" borderId="7" xfId="0" applyNumberFormat="1" applyFont="1" applyFill="1" applyBorder="1" applyAlignment="1">
      <alignment vertical="center"/>
    </xf>
    <xf numFmtId="165" fontId="6" fillId="4" borderId="13" xfId="0" applyNumberFormat="1" applyFont="1" applyFill="1" applyBorder="1" applyAlignment="1">
      <alignment vertical="center"/>
    </xf>
    <xf numFmtId="0" fontId="6" fillId="0" borderId="9" xfId="8" applyFont="1" applyFill="1" applyBorder="1" applyAlignment="1">
      <alignment horizontal="left" vertical="center" wrapText="1"/>
    </xf>
    <xf numFmtId="49" fontId="6" fillId="3" borderId="9" xfId="8" applyNumberFormat="1" applyFont="1" applyFill="1" applyBorder="1" applyAlignment="1">
      <alignment horizontal="center" vertical="center" wrapText="1"/>
    </xf>
    <xf numFmtId="0" fontId="27" fillId="0" borderId="0" xfId="8" applyFont="1" applyAlignment="1">
      <alignment vertical="center" wrapText="1"/>
    </xf>
    <xf numFmtId="168" fontId="3" fillId="0" borderId="0" xfId="57" applyNumberFormat="1" applyFont="1" applyAlignment="1">
      <alignment vertical="center"/>
    </xf>
    <xf numFmtId="49" fontId="10" fillId="3" borderId="13" xfId="0" applyNumberFormat="1" applyFont="1" applyFill="1" applyBorder="1" applyAlignment="1">
      <alignment horizontal="center" vertical="top" wrapText="1"/>
    </xf>
    <xf numFmtId="49" fontId="10" fillId="0" borderId="9" xfId="8" applyNumberFormat="1" applyFont="1" applyFill="1" applyBorder="1" applyAlignment="1">
      <alignment horizontal="center" vertical="center" wrapText="1"/>
    </xf>
    <xf numFmtId="49" fontId="10" fillId="3" borderId="9" xfId="8" applyNumberFormat="1" applyFont="1" applyFill="1" applyBorder="1" applyAlignment="1">
      <alignment horizontal="center" vertical="center" wrapText="1"/>
    </xf>
    <xf numFmtId="49" fontId="10" fillId="7" borderId="9" xfId="8" applyNumberFormat="1" applyFont="1" applyFill="1" applyBorder="1" applyAlignment="1">
      <alignment horizontal="center" vertical="center" wrapText="1"/>
    </xf>
    <xf numFmtId="0" fontId="10" fillId="0" borderId="13" xfId="8" applyFont="1" applyFill="1" applyBorder="1" applyAlignment="1">
      <alignment horizontal="center" vertical="center" wrapText="1"/>
    </xf>
    <xf numFmtId="0" fontId="10" fillId="4" borderId="1" xfId="8" applyFont="1" applyFill="1" applyBorder="1" applyAlignment="1">
      <alignment horizontal="center" vertical="center" wrapText="1"/>
    </xf>
    <xf numFmtId="0" fontId="10" fillId="3" borderId="1" xfId="8" applyFont="1" applyFill="1" applyBorder="1" applyAlignment="1">
      <alignment horizontal="center" vertical="center" wrapText="1"/>
    </xf>
    <xf numFmtId="0" fontId="10" fillId="3" borderId="4" xfId="8" applyFont="1" applyFill="1" applyBorder="1" applyAlignment="1">
      <alignment horizontal="center" vertical="center" wrapText="1"/>
    </xf>
    <xf numFmtId="0" fontId="10" fillId="0" borderId="0" xfId="0" applyFont="1" applyAlignment="1">
      <alignment horizontal="center" vertical="center"/>
    </xf>
    <xf numFmtId="49" fontId="6" fillId="0" borderId="0" xfId="0" applyNumberFormat="1" applyFont="1" applyAlignment="1">
      <alignment horizontal="center" vertical="center"/>
    </xf>
    <xf numFmtId="49" fontId="10" fillId="4" borderId="1" xfId="8" applyNumberFormat="1" applyFont="1" applyFill="1" applyBorder="1" applyAlignment="1">
      <alignment horizontal="center" vertical="center" wrapText="1"/>
    </xf>
    <xf numFmtId="0" fontId="71" fillId="0" borderId="0" xfId="0" applyFont="1" applyAlignment="1">
      <alignment horizontal="center" vertical="center"/>
    </xf>
    <xf numFmtId="0" fontId="10" fillId="0" borderId="0" xfId="6" applyFont="1" applyAlignment="1">
      <alignment horizontal="center" vertical="center"/>
    </xf>
    <xf numFmtId="0" fontId="10" fillId="0" borderId="0" xfId="0" applyFont="1" applyFill="1" applyAlignment="1">
      <alignment horizontal="center" vertical="center"/>
    </xf>
    <xf numFmtId="0" fontId="0" fillId="0" borderId="0" xfId="0" applyAlignment="1">
      <alignment horizontal="center"/>
    </xf>
    <xf numFmtId="0" fontId="47" fillId="0" borderId="0" xfId="9" applyFont="1" applyAlignment="1">
      <alignment horizontal="left" vertical="center" wrapText="1" indent="2"/>
    </xf>
    <xf numFmtId="0" fontId="19" fillId="0" borderId="0" xfId="9" applyFont="1" applyAlignment="1">
      <alignment horizontal="right" vertical="center" wrapText="1" indent="2"/>
    </xf>
    <xf numFmtId="0" fontId="19" fillId="0" borderId="0" xfId="8" applyFont="1" applyAlignment="1">
      <alignment horizontal="center" vertical="center" wrapText="1" readingOrder="1"/>
    </xf>
    <xf numFmtId="0" fontId="67" fillId="0" borderId="0" xfId="8" applyAlignment="1">
      <alignment horizontal="center" vertical="center"/>
    </xf>
    <xf numFmtId="0" fontId="22" fillId="0" borderId="0" xfId="8" applyFont="1" applyAlignment="1">
      <alignment horizontal="center" vertical="center" wrapText="1" readingOrder="1"/>
    </xf>
    <xf numFmtId="0" fontId="30" fillId="0" borderId="0" xfId="12" applyFont="1" applyAlignment="1">
      <alignment horizontal="left" vertical="top" wrapText="1" readingOrder="1"/>
    </xf>
    <xf numFmtId="0" fontId="19" fillId="0" borderId="0" xfId="12" applyFont="1" applyAlignment="1">
      <alignment horizontal="right" vertical="top" wrapText="1" readingOrder="2"/>
    </xf>
    <xf numFmtId="0" fontId="16" fillId="0" borderId="0" xfId="6" applyFont="1" applyAlignment="1">
      <alignment horizontal="center" vertical="center" wrapText="1" readingOrder="1"/>
    </xf>
    <xf numFmtId="0" fontId="25" fillId="0" borderId="0" xfId="6" applyFont="1" applyAlignment="1">
      <alignment horizontal="center" vertical="center" wrapText="1" readingOrder="1"/>
    </xf>
    <xf numFmtId="0" fontId="7" fillId="0" borderId="0" xfId="6" applyFont="1" applyAlignment="1">
      <alignment horizontal="center" vertical="center" wrapText="1" readingOrder="1"/>
    </xf>
    <xf numFmtId="0" fontId="30" fillId="0" borderId="0" xfId="12" applyFont="1" applyAlignment="1">
      <alignment horizontal="left" vertical="top" wrapText="1"/>
    </xf>
    <xf numFmtId="0" fontId="55" fillId="0" borderId="0" xfId="8" applyFont="1" applyAlignment="1">
      <alignment horizontal="left" vertical="center" wrapText="1" indent="11" readingOrder="2"/>
    </xf>
    <xf numFmtId="0" fontId="57" fillId="0" borderId="0" xfId="8" applyFont="1" applyAlignment="1">
      <alignment horizontal="left" vertical="center" wrapText="1" readingOrder="2"/>
    </xf>
    <xf numFmtId="0" fontId="57" fillId="0" borderId="0" xfId="8" applyFont="1" applyAlignment="1">
      <alignment horizontal="left" vertical="center" readingOrder="2"/>
    </xf>
    <xf numFmtId="0" fontId="16" fillId="0" borderId="0" xfId="13" applyFont="1" applyAlignment="1">
      <alignment horizontal="center" vertical="center" wrapText="1" readingOrder="1"/>
    </xf>
    <xf numFmtId="0" fontId="19" fillId="0" borderId="0" xfId="13" applyFont="1" applyAlignment="1">
      <alignment horizontal="center" vertical="center"/>
    </xf>
    <xf numFmtId="0" fontId="3" fillId="0" borderId="10" xfId="13" applyFont="1" applyBorder="1" applyAlignment="1">
      <alignment horizontal="center" vertical="center"/>
    </xf>
    <xf numFmtId="0" fontId="17" fillId="0" borderId="0" xfId="8" applyFont="1" applyAlignment="1">
      <alignment horizontal="left" vertical="top" wrapText="1"/>
    </xf>
    <xf numFmtId="0" fontId="45" fillId="0" borderId="0" xfId="8" applyFont="1" applyAlignment="1">
      <alignment horizontal="right" vertical="top" wrapText="1" indent="3" readingOrder="2"/>
    </xf>
    <xf numFmtId="0" fontId="16" fillId="0" borderId="0" xfId="8" applyFont="1" applyAlignment="1">
      <alignment horizontal="center" vertical="center" wrapText="1" readingOrder="1"/>
    </xf>
    <xf numFmtId="0" fontId="8" fillId="0" borderId="0" xfId="8" applyFont="1" applyAlignment="1">
      <alignment horizontal="distributed" vertical="center" wrapText="1" readingOrder="1"/>
    </xf>
    <xf numFmtId="0" fontId="28" fillId="0" borderId="0" xfId="8" applyFont="1" applyAlignment="1">
      <alignment horizontal="center" vertical="center" wrapText="1" readingOrder="1"/>
    </xf>
    <xf numFmtId="0" fontId="47" fillId="0" borderId="0" xfId="8" applyFont="1" applyAlignment="1">
      <alignment horizontal="left" vertical="center" wrapText="1" readingOrder="1"/>
    </xf>
    <xf numFmtId="0" fontId="19" fillId="0" borderId="0" xfId="8" applyFont="1" applyAlignment="1">
      <alignment horizontal="right" vertical="center" readingOrder="2"/>
    </xf>
    <xf numFmtId="0" fontId="27" fillId="0" borderId="0" xfId="8" applyFont="1" applyAlignment="1">
      <alignment horizontal="left" vertical="top" wrapText="1" indent="3" readingOrder="1"/>
    </xf>
    <xf numFmtId="0" fontId="45" fillId="0" borderId="0" xfId="13" applyFont="1" applyAlignment="1">
      <alignment horizontal="right" vertical="top" wrapText="1" indent="3" readingOrder="2"/>
    </xf>
    <xf numFmtId="0" fontId="8" fillId="0" borderId="0" xfId="8" applyFont="1" applyAlignment="1">
      <alignment horizontal="left" vertical="top" wrapText="1" readingOrder="1"/>
    </xf>
    <xf numFmtId="0" fontId="19" fillId="0" borderId="0" xfId="8" applyFont="1" applyAlignment="1">
      <alignment horizontal="right" vertical="top" readingOrder="2"/>
    </xf>
    <xf numFmtId="0" fontId="8" fillId="4" borderId="0" xfId="8" applyFont="1" applyFill="1" applyAlignment="1">
      <alignment horizontal="left" vertical="top" wrapText="1" readingOrder="1"/>
    </xf>
    <xf numFmtId="0" fontId="45" fillId="0" borderId="0" xfId="8" applyFont="1" applyAlignment="1">
      <alignment horizontal="right" vertical="top" wrapText="1" readingOrder="2"/>
    </xf>
    <xf numFmtId="0" fontId="50" fillId="0" borderId="0" xfId="8" applyFont="1" applyAlignment="1">
      <alignment horizontal="left" vertical="top" wrapText="1"/>
    </xf>
    <xf numFmtId="0" fontId="51" fillId="0" borderId="0" xfId="8" applyFont="1" applyAlignment="1">
      <alignment horizontal="right" vertical="top" wrapText="1" readingOrder="2"/>
    </xf>
    <xf numFmtId="0" fontId="30" fillId="0" borderId="0" xfId="8" applyFont="1" applyAlignment="1">
      <alignment horizontal="left" vertical="top" wrapText="1"/>
    </xf>
    <xf numFmtId="0" fontId="32" fillId="0" borderId="0" xfId="8" applyFont="1" applyAlignment="1">
      <alignment horizontal="right" vertical="top" wrapText="1" indent="3" readingOrder="2"/>
    </xf>
    <xf numFmtId="0" fontId="17" fillId="0" borderId="0" xfId="8" applyFont="1" applyAlignment="1">
      <alignment horizontal="left" vertical="top" wrapText="1" indent="3"/>
    </xf>
    <xf numFmtId="0" fontId="32" fillId="0" borderId="0" xfId="8" applyFont="1" applyAlignment="1">
      <alignment horizontal="center" vertical="top" wrapText="1" readingOrder="2"/>
    </xf>
    <xf numFmtId="0" fontId="81" fillId="0" borderId="0" xfId="8" applyFont="1" applyAlignment="1">
      <alignment horizontal="center" vertical="top" wrapText="1"/>
    </xf>
    <xf numFmtId="0" fontId="79" fillId="0" borderId="0" xfId="8" applyFont="1" applyAlignment="1">
      <alignment horizontal="center" vertical="top" wrapText="1" readingOrder="2"/>
    </xf>
    <xf numFmtId="0" fontId="74" fillId="0" borderId="0" xfId="13" applyFont="1" applyAlignment="1">
      <alignment horizontal="left" vertical="top" wrapText="1"/>
    </xf>
    <xf numFmtId="0" fontId="76" fillId="0" borderId="0" xfId="13" applyFont="1" applyAlignment="1">
      <alignment horizontal="right" vertical="center" readingOrder="2"/>
    </xf>
    <xf numFmtId="0" fontId="75" fillId="0" borderId="0" xfId="13" applyFont="1" applyAlignment="1">
      <alignment horizontal="left" vertical="top" wrapText="1" indent="3" readingOrder="1"/>
    </xf>
    <xf numFmtId="0" fontId="77" fillId="0" borderId="0" xfId="13" applyFont="1" applyAlignment="1">
      <alignment horizontal="right" vertical="top" wrapText="1" indent="2" readingOrder="2"/>
    </xf>
    <xf numFmtId="0" fontId="78" fillId="0" borderId="0" xfId="13" applyFont="1" applyAlignment="1">
      <alignment horizontal="left" vertical="top" wrapText="1" indent="3"/>
    </xf>
    <xf numFmtId="0" fontId="76" fillId="0" borderId="0" xfId="13" applyFont="1" applyAlignment="1">
      <alignment horizontal="distributed" vertical="top" wrapText="1" indent="2" readingOrder="2"/>
    </xf>
    <xf numFmtId="0" fontId="76" fillId="0" borderId="0" xfId="13" applyFont="1" applyAlignment="1">
      <alignment horizontal="right" vertical="top" wrapText="1" readingOrder="2"/>
    </xf>
    <xf numFmtId="0" fontId="79" fillId="0" borderId="0" xfId="13" applyFont="1" applyAlignment="1">
      <alignment horizontal="distributed" vertical="top" wrapText="1" indent="2" readingOrder="2"/>
    </xf>
    <xf numFmtId="0" fontId="75" fillId="0" borderId="0" xfId="13" applyFont="1" applyAlignment="1">
      <alignment horizontal="left" vertical="top" wrapText="1" indent="3"/>
    </xf>
    <xf numFmtId="0" fontId="80" fillId="0" borderId="0" xfId="13" applyFont="1" applyAlignment="1">
      <alignment horizontal="right" vertical="top" wrapText="1" indent="2" readingOrder="2"/>
    </xf>
    <xf numFmtId="0" fontId="77" fillId="0" borderId="0" xfId="13" applyFont="1" applyAlignment="1">
      <alignment horizontal="distributed" vertical="top" wrapText="1" indent="2" readingOrder="2"/>
    </xf>
    <xf numFmtId="0" fontId="24" fillId="0" borderId="0" xfId="13" applyFont="1" applyAlignment="1">
      <alignment horizontal="right" vertical="top" wrapText="1" readingOrder="2"/>
    </xf>
    <xf numFmtId="0" fontId="79" fillId="0" borderId="0" xfId="13" applyFont="1" applyAlignment="1">
      <alignment horizontal="right" vertical="top" wrapText="1" readingOrder="2"/>
    </xf>
    <xf numFmtId="0" fontId="16" fillId="0" borderId="0" xfId="0" applyFont="1" applyAlignment="1">
      <alignment horizontal="center" vertical="center" readingOrder="1"/>
    </xf>
    <xf numFmtId="0" fontId="47" fillId="0" borderId="0" xfId="8" applyFont="1" applyAlignment="1">
      <alignment horizontal="center" vertical="center" wrapText="1"/>
    </xf>
    <xf numFmtId="0" fontId="52" fillId="0" borderId="0" xfId="8" applyFont="1" applyAlignment="1">
      <alignment horizontal="center" vertical="center" wrapText="1"/>
    </xf>
    <xf numFmtId="0" fontId="97" fillId="3" borderId="23" xfId="8" applyFont="1" applyFill="1" applyBorder="1" applyAlignment="1">
      <alignment horizontal="right" vertical="center" wrapText="1" indent="1"/>
    </xf>
    <xf numFmtId="0" fontId="97" fillId="3" borderId="25" xfId="8" applyFont="1" applyFill="1" applyBorder="1" applyAlignment="1">
      <alignment horizontal="right" vertical="center" wrapText="1" indent="1"/>
    </xf>
    <xf numFmtId="0" fontId="95" fillId="2" borderId="23" xfId="8" applyFont="1" applyFill="1" applyBorder="1" applyAlignment="1">
      <alignment horizontal="right" vertical="center" wrapText="1"/>
    </xf>
    <xf numFmtId="0" fontId="95" fillId="2" borderId="25" xfId="8" applyFont="1" applyFill="1" applyBorder="1" applyAlignment="1">
      <alignment horizontal="right" vertical="center" wrapText="1"/>
    </xf>
    <xf numFmtId="0" fontId="6" fillId="3" borderId="7" xfId="8" applyFont="1" applyFill="1" applyBorder="1" applyAlignment="1">
      <alignment horizontal="center" wrapText="1"/>
    </xf>
    <xf numFmtId="0" fontId="97" fillId="2" borderId="23" xfId="8" applyFont="1" applyFill="1" applyBorder="1" applyAlignment="1">
      <alignment horizontal="right" vertical="center" wrapText="1" indent="1"/>
    </xf>
    <xf numFmtId="0" fontId="97" fillId="2" borderId="25" xfId="8" applyFont="1" applyFill="1" applyBorder="1" applyAlignment="1">
      <alignment horizontal="right" vertical="center" wrapText="1" indent="1"/>
    </xf>
    <xf numFmtId="0" fontId="95" fillId="3" borderId="23" xfId="8" applyFont="1" applyFill="1" applyBorder="1" applyAlignment="1">
      <alignment horizontal="right" vertical="center" wrapText="1"/>
    </xf>
    <xf numFmtId="0" fontId="95" fillId="3" borderId="25" xfId="8" applyFont="1" applyFill="1" applyBorder="1" applyAlignment="1">
      <alignment horizontal="right" vertical="center" wrapText="1"/>
    </xf>
    <xf numFmtId="0" fontId="23" fillId="4" borderId="23" xfId="8" applyFont="1" applyFill="1" applyBorder="1" applyAlignment="1">
      <alignment horizontal="right" vertical="center" wrapText="1"/>
    </xf>
    <xf numFmtId="0" fontId="23" fillId="4" borderId="25" xfId="8" applyFont="1" applyFill="1" applyBorder="1" applyAlignment="1">
      <alignment horizontal="right" vertical="center" wrapText="1"/>
    </xf>
    <xf numFmtId="0" fontId="23" fillId="4" borderId="22" xfId="8" applyFont="1" applyFill="1" applyBorder="1" applyAlignment="1">
      <alignment horizontal="right" vertical="center" wrapText="1"/>
    </xf>
    <xf numFmtId="0" fontId="23" fillId="4" borderId="39" xfId="8" applyFont="1" applyFill="1" applyBorder="1" applyAlignment="1">
      <alignment horizontal="right" vertical="center" wrapText="1"/>
    </xf>
    <xf numFmtId="0" fontId="52" fillId="0" borderId="0" xfId="8" applyFont="1" applyBorder="1" applyAlignment="1">
      <alignment horizontal="center" vertical="center" wrapText="1"/>
    </xf>
    <xf numFmtId="0" fontId="41" fillId="0" borderId="0" xfId="8" applyFont="1" applyAlignment="1">
      <alignment vertical="center" wrapText="1"/>
    </xf>
    <xf numFmtId="0" fontId="49" fillId="0" borderId="0" xfId="8" applyFont="1" applyAlignment="1">
      <alignment vertical="center" wrapText="1"/>
    </xf>
    <xf numFmtId="0" fontId="52" fillId="0" borderId="0" xfId="8" applyFont="1" applyAlignment="1">
      <alignment horizontal="right" vertical="center" wrapText="1"/>
    </xf>
    <xf numFmtId="0" fontId="30" fillId="3" borderId="22" xfId="8" applyFont="1" applyFill="1" applyBorder="1" applyAlignment="1">
      <alignment horizontal="center" vertical="center" wrapText="1"/>
    </xf>
    <xf numFmtId="0" fontId="30" fillId="3" borderId="39" xfId="8" applyFont="1" applyFill="1" applyBorder="1" applyAlignment="1">
      <alignment horizontal="center" vertical="center" wrapText="1"/>
    </xf>
    <xf numFmtId="0" fontId="30" fillId="3" borderId="23" xfId="8" applyFont="1" applyFill="1" applyBorder="1" applyAlignment="1">
      <alignment horizontal="center" vertical="center" wrapText="1"/>
    </xf>
    <xf numFmtId="0" fontId="30" fillId="3" borderId="25" xfId="8" applyFont="1" applyFill="1" applyBorder="1" applyAlignment="1">
      <alignment horizontal="center" vertical="center" wrapText="1"/>
    </xf>
    <xf numFmtId="0" fontId="30" fillId="3" borderId="24" xfId="8" applyFont="1" applyFill="1" applyBorder="1" applyAlignment="1">
      <alignment horizontal="center" vertical="center" wrapText="1"/>
    </xf>
    <xf numFmtId="0" fontId="30" fillId="3" borderId="26" xfId="8" applyFont="1" applyFill="1" applyBorder="1" applyAlignment="1">
      <alignment horizontal="center" vertical="center" wrapText="1"/>
    </xf>
    <xf numFmtId="0" fontId="35" fillId="3" borderId="7" xfId="8" applyFont="1" applyFill="1" applyBorder="1" applyAlignment="1">
      <alignment horizontal="center" vertical="center" wrapText="1"/>
    </xf>
    <xf numFmtId="0" fontId="35" fillId="3" borderId="9" xfId="8" applyFont="1" applyFill="1" applyBorder="1" applyAlignment="1">
      <alignment horizontal="center" vertical="center" wrapText="1"/>
    </xf>
    <xf numFmtId="0" fontId="35" fillId="3" borderId="13" xfId="8" applyFont="1" applyFill="1" applyBorder="1" applyAlignment="1">
      <alignment horizontal="center" vertical="center" wrapText="1"/>
    </xf>
    <xf numFmtId="0" fontId="53" fillId="3" borderId="7" xfId="8" applyFont="1" applyFill="1" applyBorder="1" applyAlignment="1">
      <alignment horizontal="center" vertical="center" wrapText="1"/>
    </xf>
    <xf numFmtId="0" fontId="53" fillId="3" borderId="9" xfId="8" applyFont="1" applyFill="1" applyBorder="1" applyAlignment="1">
      <alignment horizontal="center" vertical="center" wrapText="1"/>
    </xf>
    <xf numFmtId="0" fontId="53" fillId="3" borderId="13" xfId="8" applyFont="1" applyFill="1" applyBorder="1" applyAlignment="1">
      <alignment horizontal="center" vertical="center" wrapText="1"/>
    </xf>
    <xf numFmtId="0" fontId="3" fillId="3" borderId="7"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7" fillId="3" borderId="23" xfId="8" applyFont="1" applyFill="1" applyBorder="1" applyAlignment="1">
      <alignment horizontal="right" vertical="center" wrapText="1"/>
    </xf>
    <xf numFmtId="0" fontId="37" fillId="3" borderId="25" xfId="8" applyFont="1" applyFill="1" applyBorder="1" applyAlignment="1">
      <alignment horizontal="right" vertical="center" wrapText="1"/>
    </xf>
    <xf numFmtId="0" fontId="41" fillId="2" borderId="23" xfId="8" applyFont="1" applyFill="1" applyBorder="1" applyAlignment="1">
      <alignment horizontal="right" vertical="center" wrapText="1"/>
    </xf>
    <xf numFmtId="0" fontId="41" fillId="2" borderId="25" xfId="8" applyFont="1" applyFill="1" applyBorder="1" applyAlignment="1">
      <alignment horizontal="right" vertical="center" wrapText="1"/>
    </xf>
    <xf numFmtId="0" fontId="10" fillId="3" borderId="9" xfId="8" applyFont="1" applyFill="1" applyBorder="1" applyAlignment="1">
      <alignment horizontal="center" vertical="top" wrapText="1"/>
    </xf>
    <xf numFmtId="0" fontId="97" fillId="0" borderId="23" xfId="8" applyFont="1" applyFill="1" applyBorder="1" applyAlignment="1">
      <alignment horizontal="right" vertical="center" wrapText="1" indent="1"/>
    </xf>
    <xf numFmtId="0" fontId="97" fillId="0" borderId="25" xfId="8" applyFont="1" applyFill="1" applyBorder="1" applyAlignment="1">
      <alignment horizontal="right" vertical="center" wrapText="1" indent="1"/>
    </xf>
    <xf numFmtId="0" fontId="95" fillId="2" borderId="23" xfId="8" applyFont="1" applyFill="1" applyBorder="1" applyAlignment="1">
      <alignment vertical="center" wrapText="1"/>
    </xf>
    <xf numFmtId="0" fontId="95" fillId="2" borderId="25" xfId="8" applyFont="1" applyFill="1" applyBorder="1" applyAlignment="1">
      <alignment vertical="center" wrapText="1"/>
    </xf>
    <xf numFmtId="49" fontId="6" fillId="7" borderId="40" xfId="8" applyNumberFormat="1" applyFont="1" applyFill="1" applyBorder="1" applyAlignment="1">
      <alignment horizontal="center" vertical="center" wrapText="1"/>
    </xf>
    <xf numFmtId="49" fontId="6" fillId="7" borderId="41" xfId="8" applyNumberFormat="1" applyFont="1" applyFill="1" applyBorder="1" applyAlignment="1">
      <alignment horizontal="center" vertical="center" wrapText="1"/>
    </xf>
    <xf numFmtId="0" fontId="23" fillId="3" borderId="23" xfId="8" applyFont="1" applyFill="1" applyBorder="1" applyAlignment="1">
      <alignment horizontal="right" vertical="center" wrapText="1"/>
    </xf>
    <xf numFmtId="0" fontId="23" fillId="3" borderId="25" xfId="8" applyFont="1" applyFill="1" applyBorder="1" applyAlignment="1">
      <alignment horizontal="right" vertical="center" wrapText="1"/>
    </xf>
    <xf numFmtId="0" fontId="95" fillId="3" borderId="24" xfId="8" applyFont="1" applyFill="1" applyBorder="1" applyAlignment="1">
      <alignment horizontal="right" vertical="center" wrapText="1"/>
    </xf>
    <xf numFmtId="0" fontId="95" fillId="3" borderId="26" xfId="8" applyFont="1" applyFill="1" applyBorder="1" applyAlignment="1">
      <alignment horizontal="right" vertical="center" wrapText="1"/>
    </xf>
    <xf numFmtId="0" fontId="95" fillId="4" borderId="16" xfId="8" applyFont="1" applyFill="1" applyBorder="1" applyAlignment="1">
      <alignment horizontal="right" vertical="center" wrapText="1"/>
    </xf>
    <xf numFmtId="0" fontId="95" fillId="4" borderId="17" xfId="8" applyFont="1" applyFill="1" applyBorder="1" applyAlignment="1">
      <alignment horizontal="right" vertical="center" wrapText="1"/>
    </xf>
    <xf numFmtId="0" fontId="97" fillId="3" borderId="16" xfId="8" applyFont="1" applyFill="1" applyBorder="1" applyAlignment="1">
      <alignment horizontal="right" vertical="center" wrapText="1" indent="1"/>
    </xf>
    <xf numFmtId="0" fontId="97" fillId="3" borderId="17" xfId="8" applyFont="1" applyFill="1" applyBorder="1" applyAlignment="1">
      <alignment horizontal="right" vertical="center" wrapText="1" indent="1"/>
    </xf>
    <xf numFmtId="49" fontId="35" fillId="3" borderId="13" xfId="0" applyNumberFormat="1" applyFont="1" applyFill="1" applyBorder="1" applyAlignment="1">
      <alignment horizontal="center" vertical="center"/>
    </xf>
    <xf numFmtId="49" fontId="6" fillId="0" borderId="0" xfId="0" applyNumberFormat="1" applyFont="1" applyBorder="1" applyAlignment="1">
      <alignment vertical="center"/>
    </xf>
    <xf numFmtId="0" fontId="97" fillId="4" borderId="16" xfId="8" applyFont="1" applyFill="1" applyBorder="1" applyAlignment="1">
      <alignment horizontal="right" vertical="center" wrapText="1" indent="1"/>
    </xf>
    <xf numFmtId="0" fontId="97" fillId="4" borderId="17" xfId="8" applyFont="1" applyFill="1" applyBorder="1" applyAlignment="1">
      <alignment horizontal="right" vertical="center" wrapText="1" indent="1"/>
    </xf>
    <xf numFmtId="0" fontId="95" fillId="3" borderId="16" xfId="8" applyFont="1" applyFill="1" applyBorder="1" applyAlignment="1">
      <alignment horizontal="right" vertical="center" wrapText="1"/>
    </xf>
    <xf numFmtId="0" fontId="95" fillId="3" borderId="17" xfId="8" applyFont="1" applyFill="1" applyBorder="1" applyAlignment="1">
      <alignment horizontal="right" vertical="center" wrapText="1"/>
    </xf>
    <xf numFmtId="49" fontId="6" fillId="3" borderId="7" xfId="0" applyNumberFormat="1" applyFont="1" applyFill="1" applyBorder="1" applyAlignment="1">
      <alignment horizontal="center" vertical="center"/>
    </xf>
    <xf numFmtId="49" fontId="6" fillId="3" borderId="9"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30" fillId="4" borderId="18" xfId="8" applyFont="1" applyFill="1" applyBorder="1" applyAlignment="1">
      <alignment horizontal="right" vertical="center" wrapText="1"/>
    </xf>
    <xf numFmtId="0" fontId="30" fillId="4" borderId="19" xfId="8" applyFont="1" applyFill="1" applyBorder="1" applyAlignment="1">
      <alignment horizontal="right" vertical="center" wrapText="1"/>
    </xf>
    <xf numFmtId="0" fontId="35" fillId="3" borderId="22" xfId="8" applyFont="1" applyFill="1" applyBorder="1" applyAlignment="1">
      <alignment horizontal="center" vertical="center" wrapText="1"/>
    </xf>
    <xf numFmtId="0" fontId="35" fillId="3" borderId="23" xfId="8" applyFont="1" applyFill="1" applyBorder="1" applyAlignment="1">
      <alignment horizontal="center" vertical="center" wrapText="1"/>
    </xf>
    <xf numFmtId="0" fontId="35" fillId="3" borderId="24" xfId="8" applyFont="1" applyFill="1" applyBorder="1" applyAlignment="1">
      <alignment horizontal="center" vertical="center" wrapText="1"/>
    </xf>
    <xf numFmtId="49" fontId="15"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3" fillId="0" borderId="0" xfId="0" applyNumberFormat="1" applyFont="1" applyAlignment="1">
      <alignment horizontal="right" vertical="center"/>
    </xf>
    <xf numFmtId="0" fontId="3" fillId="0" borderId="0" xfId="0" applyFont="1" applyBorder="1" applyAlignment="1">
      <alignment horizontal="center" vertical="center"/>
    </xf>
    <xf numFmtId="49" fontId="6" fillId="0" borderId="40" xfId="8" applyNumberFormat="1" applyFont="1" applyFill="1" applyBorder="1" applyAlignment="1">
      <alignment horizontal="center" vertical="center" wrapText="1"/>
    </xf>
    <xf numFmtId="49" fontId="6" fillId="0" borderId="41" xfId="8" applyNumberFormat="1" applyFont="1" applyFill="1" applyBorder="1" applyAlignment="1">
      <alignment horizontal="center" vertical="center" wrapText="1"/>
    </xf>
    <xf numFmtId="0" fontId="97" fillId="3" borderId="20" xfId="8" applyFont="1" applyFill="1" applyBorder="1" applyAlignment="1">
      <alignment horizontal="right" vertical="center" wrapText="1" indent="1"/>
    </xf>
    <xf numFmtId="0" fontId="97" fillId="3" borderId="21" xfId="8" applyFont="1" applyFill="1" applyBorder="1" applyAlignment="1">
      <alignment horizontal="right" vertical="center" wrapText="1" indent="1"/>
    </xf>
    <xf numFmtId="0" fontId="30" fillId="0" borderId="40" xfId="8" applyFont="1" applyFill="1" applyBorder="1" applyAlignment="1">
      <alignment horizontal="center" vertical="center" wrapText="1"/>
    </xf>
    <xf numFmtId="0" fontId="30" fillId="0" borderId="41" xfId="8" applyFont="1" applyFill="1" applyBorder="1" applyAlignment="1">
      <alignment horizontal="center" vertical="center" wrapText="1"/>
    </xf>
    <xf numFmtId="0" fontId="6" fillId="4" borderId="40" xfId="8" applyFont="1" applyFill="1" applyBorder="1" applyAlignment="1">
      <alignment horizontal="center" vertical="center" wrapText="1"/>
    </xf>
    <xf numFmtId="0" fontId="6" fillId="4" borderId="41" xfId="8" applyFont="1" applyFill="1" applyBorder="1" applyAlignment="1">
      <alignment horizontal="center" vertical="center" wrapText="1"/>
    </xf>
    <xf numFmtId="0" fontId="30" fillId="4" borderId="40" xfId="8" applyFont="1" applyFill="1" applyBorder="1" applyAlignment="1">
      <alignment horizontal="center" vertical="center" wrapText="1"/>
    </xf>
    <xf numFmtId="0" fontId="30" fillId="4" borderId="41" xfId="8" applyFont="1" applyFill="1" applyBorder="1" applyAlignment="1">
      <alignment horizontal="center" vertical="center" wrapText="1"/>
    </xf>
    <xf numFmtId="0" fontId="16" fillId="0" borderId="0" xfId="0" applyFont="1" applyAlignment="1">
      <alignment horizontal="center" vertical="center" wrapText="1" readingOrder="1"/>
    </xf>
    <xf numFmtId="49" fontId="15" fillId="0" borderId="0" xfId="0" applyNumberFormat="1" applyFont="1" applyAlignment="1">
      <alignment horizontal="center" vertical="center" wrapText="1"/>
    </xf>
    <xf numFmtId="49" fontId="3" fillId="0" borderId="0" xfId="0" applyNumberFormat="1" applyFont="1" applyAlignment="1">
      <alignment horizontal="center" vertical="center"/>
    </xf>
    <xf numFmtId="49" fontId="35" fillId="3" borderId="7" xfId="0" applyNumberFormat="1" applyFont="1" applyFill="1" applyBorder="1" applyAlignment="1">
      <alignment horizontal="center" vertical="center"/>
    </xf>
    <xf numFmtId="49" fontId="6" fillId="0" borderId="0" xfId="0" applyNumberFormat="1" applyFont="1" applyAlignment="1">
      <alignment vertical="center"/>
    </xf>
    <xf numFmtId="0" fontId="6" fillId="0" borderId="40" xfId="8" applyFont="1" applyFill="1" applyBorder="1" applyAlignment="1">
      <alignment horizontal="center" vertical="center" wrapText="1"/>
    </xf>
    <xf numFmtId="0" fontId="6" fillId="0" borderId="41" xfId="8" applyFont="1" applyFill="1" applyBorder="1" applyAlignment="1">
      <alignment horizontal="center" vertical="center" wrapText="1"/>
    </xf>
    <xf numFmtId="0" fontId="41" fillId="3" borderId="7" xfId="8" applyFont="1" applyFill="1" applyBorder="1" applyAlignment="1">
      <alignment horizontal="center" vertical="center" wrapText="1"/>
    </xf>
    <xf numFmtId="0" fontId="41" fillId="3" borderId="9" xfId="8" applyFont="1" applyFill="1" applyBorder="1" applyAlignment="1">
      <alignment horizontal="center" vertical="center" wrapText="1"/>
    </xf>
    <xf numFmtId="0" fontId="41" fillId="3" borderId="13" xfId="8" applyFont="1" applyFill="1" applyBorder="1" applyAlignment="1">
      <alignment horizontal="center" vertical="center" wrapText="1"/>
    </xf>
    <xf numFmtId="49" fontId="6" fillId="3" borderId="7" xfId="0" applyNumberFormat="1" applyFont="1" applyFill="1" applyBorder="1" applyAlignment="1">
      <alignment horizontal="center" wrapText="1"/>
    </xf>
    <xf numFmtId="49" fontId="6" fillId="3" borderId="9" xfId="0" applyNumberFormat="1" applyFont="1" applyFill="1" applyBorder="1" applyAlignment="1">
      <alignment horizontal="center" wrapText="1"/>
    </xf>
    <xf numFmtId="0" fontId="5" fillId="3" borderId="7" xfId="0" applyFont="1" applyFill="1" applyBorder="1"/>
    <xf numFmtId="0" fontId="5" fillId="3" borderId="9" xfId="0" applyFont="1" applyFill="1" applyBorder="1"/>
    <xf numFmtId="0" fontId="5" fillId="3" borderId="13" xfId="0" applyFont="1" applyFill="1" applyBorder="1"/>
    <xf numFmtId="49" fontId="10" fillId="3" borderId="13" xfId="0" applyNumberFormat="1" applyFont="1" applyFill="1" applyBorder="1" applyAlignment="1">
      <alignment horizontal="center" vertical="top" wrapText="1"/>
    </xf>
    <xf numFmtId="49" fontId="10" fillId="3" borderId="9" xfId="0" applyNumberFormat="1" applyFont="1" applyFill="1" applyBorder="1" applyAlignment="1">
      <alignment horizontal="center" vertical="top" wrapText="1"/>
    </xf>
    <xf numFmtId="49" fontId="35" fillId="3" borderId="9" xfId="0" applyNumberFormat="1" applyFont="1" applyFill="1" applyBorder="1" applyAlignment="1">
      <alignment horizontal="center" vertical="top" wrapText="1"/>
    </xf>
    <xf numFmtId="49" fontId="35" fillId="3" borderId="13" xfId="0" applyNumberFormat="1" applyFont="1" applyFill="1" applyBorder="1" applyAlignment="1">
      <alignment horizontal="center" vertical="top" wrapText="1"/>
    </xf>
    <xf numFmtId="49" fontId="10" fillId="3" borderId="8" xfId="6" applyNumberFormat="1" applyFont="1" applyFill="1" applyBorder="1" applyAlignment="1">
      <alignment horizontal="center" vertical="top" wrapText="1"/>
    </xf>
    <xf numFmtId="49" fontId="10" fillId="3" borderId="12" xfId="6" applyNumberFormat="1" applyFont="1" applyFill="1" applyBorder="1" applyAlignment="1">
      <alignment horizontal="center" vertical="top" wrapText="1"/>
    </xf>
    <xf numFmtId="0" fontId="6" fillId="3" borderId="11" xfId="6" applyFont="1" applyFill="1" applyBorder="1" applyAlignment="1">
      <alignment horizontal="center" wrapText="1"/>
    </xf>
    <xf numFmtId="0" fontId="6" fillId="3" borderId="8" xfId="6" applyFont="1" applyFill="1" applyBorder="1" applyAlignment="1">
      <alignment horizontal="center" wrapText="1"/>
    </xf>
    <xf numFmtId="49" fontId="15" fillId="0" borderId="0" xfId="6" applyNumberFormat="1" applyFont="1" applyAlignment="1">
      <alignment horizontal="center" vertical="center"/>
    </xf>
    <xf numFmtId="49" fontId="3" fillId="0" borderId="0" xfId="6" applyNumberFormat="1" applyFont="1" applyAlignment="1">
      <alignment horizontal="center" vertical="center" wrapText="1"/>
    </xf>
    <xf numFmtId="49" fontId="11" fillId="3" borderId="8" xfId="6" applyNumberFormat="1" applyFont="1" applyFill="1" applyBorder="1" applyAlignment="1">
      <alignment horizontal="center" vertical="top" wrapText="1"/>
    </xf>
    <xf numFmtId="49" fontId="11" fillId="3" borderId="12" xfId="6" applyNumberFormat="1" applyFont="1" applyFill="1" applyBorder="1" applyAlignment="1">
      <alignment horizontal="center" vertical="top" wrapText="1"/>
    </xf>
    <xf numFmtId="49" fontId="6" fillId="0" borderId="10" xfId="6" applyNumberFormat="1" applyFont="1" applyBorder="1" applyAlignment="1">
      <alignment vertical="center"/>
    </xf>
    <xf numFmtId="49" fontId="3" fillId="0" borderId="0" xfId="6" applyNumberFormat="1" applyFont="1" applyBorder="1" applyAlignment="1">
      <alignment horizontal="center" vertical="center"/>
    </xf>
    <xf numFmtId="49" fontId="35" fillId="3" borderId="11" xfId="6" applyNumberFormat="1" applyFont="1" applyFill="1" applyBorder="1" applyAlignment="1">
      <alignment horizontal="center" vertical="center"/>
    </xf>
    <xf numFmtId="49" fontId="35" fillId="3" borderId="8" xfId="6" applyNumberFormat="1" applyFont="1" applyFill="1" applyBorder="1" applyAlignment="1">
      <alignment horizontal="center" vertical="center"/>
    </xf>
    <xf numFmtId="49" fontId="35" fillId="3" borderId="12" xfId="6" applyNumberFormat="1" applyFont="1" applyFill="1" applyBorder="1" applyAlignment="1">
      <alignment horizontal="center" vertical="center"/>
    </xf>
    <xf numFmtId="49" fontId="11" fillId="3" borderId="27" xfId="6" applyNumberFormat="1" applyFont="1" applyFill="1" applyBorder="1" applyAlignment="1">
      <alignment horizontal="center" vertical="top" wrapText="1"/>
    </xf>
    <xf numFmtId="49" fontId="11" fillId="3" borderId="28" xfId="6" applyNumberFormat="1" applyFont="1" applyFill="1" applyBorder="1" applyAlignment="1">
      <alignment horizontal="center" vertical="top" wrapText="1"/>
    </xf>
    <xf numFmtId="49" fontId="6" fillId="3" borderId="11" xfId="6" applyNumberFormat="1" applyFont="1" applyFill="1" applyBorder="1" applyAlignment="1">
      <alignment horizontal="center" wrapText="1"/>
    </xf>
    <xf numFmtId="49" fontId="6" fillId="3" borderId="8" xfId="6" applyNumberFormat="1" applyFont="1" applyFill="1" applyBorder="1" applyAlignment="1">
      <alignment horizontal="center" wrapText="1"/>
    </xf>
    <xf numFmtId="49" fontId="6" fillId="3" borderId="29" xfId="6" applyNumberFormat="1" applyFont="1" applyFill="1" applyBorder="1" applyAlignment="1">
      <alignment horizontal="center" wrapText="1"/>
    </xf>
    <xf numFmtId="49" fontId="6" fillId="3" borderId="30" xfId="6" applyNumberFormat="1" applyFont="1" applyFill="1" applyBorder="1" applyAlignment="1">
      <alignment horizontal="center" wrapText="1"/>
    </xf>
    <xf numFmtId="49" fontId="6" fillId="3" borderId="29" xfId="6" applyNumberFormat="1" applyFont="1" applyFill="1" applyBorder="1" applyAlignment="1">
      <alignment horizontal="center" vertical="center"/>
    </xf>
    <xf numFmtId="49" fontId="6" fillId="3" borderId="32" xfId="6" applyNumberFormat="1" applyFont="1" applyFill="1" applyBorder="1" applyAlignment="1">
      <alignment horizontal="center" vertical="center"/>
    </xf>
    <xf numFmtId="49" fontId="6" fillId="3" borderId="31" xfId="6" applyNumberFormat="1" applyFont="1" applyFill="1" applyBorder="1" applyAlignment="1">
      <alignment horizontal="center" vertical="center"/>
    </xf>
    <xf numFmtId="49" fontId="6" fillId="3" borderId="0" xfId="6" applyNumberFormat="1" applyFont="1" applyFill="1" applyBorder="1" applyAlignment="1">
      <alignment horizontal="center" vertical="center"/>
    </xf>
    <xf numFmtId="49" fontId="6" fillId="3" borderId="27" xfId="6" applyNumberFormat="1" applyFont="1" applyFill="1" applyBorder="1" applyAlignment="1">
      <alignment horizontal="center" vertical="center"/>
    </xf>
    <xf numFmtId="49" fontId="6" fillId="3" borderId="10" xfId="6" applyNumberFormat="1" applyFont="1" applyFill="1" applyBorder="1" applyAlignment="1">
      <alignment horizontal="center" vertical="center"/>
    </xf>
    <xf numFmtId="49" fontId="6" fillId="0" borderId="10" xfId="0" applyNumberFormat="1" applyFont="1" applyBorder="1" applyAlignment="1">
      <alignment vertical="center"/>
    </xf>
    <xf numFmtId="0" fontId="3" fillId="0" borderId="10" xfId="0" applyFont="1" applyBorder="1" applyAlignment="1">
      <alignment horizontal="center" vertical="center"/>
    </xf>
    <xf numFmtId="49" fontId="7" fillId="0" borderId="10" xfId="0" applyNumberFormat="1" applyFont="1" applyBorder="1" applyAlignment="1">
      <alignment horizontal="right" vertical="center"/>
    </xf>
    <xf numFmtId="49" fontId="6" fillId="3" borderId="22" xfId="0" applyNumberFormat="1" applyFont="1" applyFill="1" applyBorder="1" applyAlignment="1">
      <alignment horizontal="center"/>
    </xf>
    <xf numFmtId="49" fontId="6" fillId="3" borderId="32" xfId="0" applyNumberFormat="1" applyFont="1" applyFill="1" applyBorder="1" applyAlignment="1">
      <alignment horizontal="center"/>
    </xf>
    <xf numFmtId="49" fontId="6" fillId="3" borderId="39" xfId="0" applyNumberFormat="1" applyFont="1" applyFill="1" applyBorder="1" applyAlignment="1">
      <alignment horizontal="center"/>
    </xf>
    <xf numFmtId="49" fontId="6" fillId="3" borderId="22" xfId="0" applyNumberFormat="1" applyFont="1" applyFill="1" applyBorder="1" applyAlignment="1">
      <alignment horizontal="center" vertical="center"/>
    </xf>
    <xf numFmtId="49" fontId="6" fillId="3" borderId="39" xfId="0" applyNumberFormat="1" applyFont="1" applyFill="1" applyBorder="1" applyAlignment="1">
      <alignment horizontal="center" vertical="center"/>
    </xf>
    <xf numFmtId="49" fontId="6" fillId="3" borderId="23" xfId="0" applyNumberFormat="1" applyFont="1" applyFill="1" applyBorder="1" applyAlignment="1">
      <alignment horizontal="center" vertical="center"/>
    </xf>
    <xf numFmtId="49" fontId="6" fillId="3" borderId="25" xfId="0" applyNumberFormat="1" applyFont="1" applyFill="1" applyBorder="1" applyAlignment="1">
      <alignment horizontal="center" vertical="center"/>
    </xf>
    <xf numFmtId="49" fontId="6" fillId="3" borderId="24" xfId="0" applyNumberFormat="1" applyFont="1" applyFill="1" applyBorder="1" applyAlignment="1">
      <alignment horizontal="center" vertical="center"/>
    </xf>
    <xf numFmtId="49" fontId="6" fillId="3" borderId="26" xfId="0" applyNumberFormat="1" applyFont="1" applyFill="1" applyBorder="1" applyAlignment="1">
      <alignment horizontal="center" vertical="center"/>
    </xf>
    <xf numFmtId="49" fontId="35" fillId="3" borderId="24" xfId="0" applyNumberFormat="1" applyFont="1" applyFill="1" applyBorder="1" applyAlignment="1">
      <alignment horizontal="center" vertical="top"/>
    </xf>
    <xf numFmtId="49" fontId="35" fillId="3" borderId="10" xfId="0" applyNumberFormat="1" applyFont="1" applyFill="1" applyBorder="1" applyAlignment="1">
      <alignment horizontal="center" vertical="top"/>
    </xf>
    <xf numFmtId="49" fontId="35" fillId="3" borderId="26" xfId="0" applyNumberFormat="1" applyFont="1" applyFill="1" applyBorder="1" applyAlignment="1">
      <alignment horizontal="center" vertical="top"/>
    </xf>
    <xf numFmtId="0" fontId="41" fillId="3" borderId="23" xfId="8" applyFont="1" applyFill="1" applyBorder="1" applyAlignment="1">
      <alignment horizontal="right" vertical="center" wrapText="1"/>
    </xf>
    <xf numFmtId="0" fontId="41" fillId="3" borderId="25" xfId="8" applyFont="1" applyFill="1" applyBorder="1" applyAlignment="1">
      <alignment horizontal="right" vertical="center" wrapText="1"/>
    </xf>
    <xf numFmtId="0" fontId="37" fillId="0" borderId="23" xfId="8" applyFont="1" applyFill="1" applyBorder="1" applyAlignment="1">
      <alignment horizontal="right" vertical="center" wrapText="1" indent="1"/>
    </xf>
    <xf numFmtId="0" fontId="37" fillId="0" borderId="25" xfId="8" applyFont="1" applyFill="1" applyBorder="1" applyAlignment="1">
      <alignment horizontal="right" vertical="center" wrapText="1" indent="1"/>
    </xf>
    <xf numFmtId="0" fontId="30" fillId="0" borderId="23" xfId="8" applyFont="1" applyFill="1" applyBorder="1" applyAlignment="1">
      <alignment horizontal="right" vertical="center" wrapText="1"/>
    </xf>
    <xf numFmtId="0" fontId="30" fillId="0" borderId="25" xfId="8" applyFont="1" applyFill="1" applyBorder="1" applyAlignment="1">
      <alignment horizontal="right" vertical="center" wrapText="1"/>
    </xf>
    <xf numFmtId="49" fontId="3" fillId="3" borderId="7" xfId="0" applyNumberFormat="1" applyFont="1" applyFill="1" applyBorder="1" applyAlignment="1">
      <alignment horizontal="center" vertical="center"/>
    </xf>
    <xf numFmtId="49" fontId="3" fillId="3" borderId="13" xfId="0" applyNumberFormat="1" applyFont="1" applyFill="1" applyBorder="1" applyAlignment="1">
      <alignment horizontal="center" vertical="center"/>
    </xf>
    <xf numFmtId="0" fontId="95" fillId="3" borderId="0" xfId="8" applyFont="1" applyFill="1" applyBorder="1" applyAlignment="1">
      <alignment horizontal="right" vertical="center" wrapText="1"/>
    </xf>
    <xf numFmtId="0" fontId="3" fillId="0" borderId="23" xfId="8" applyFont="1" applyFill="1" applyBorder="1" applyAlignment="1">
      <alignment horizontal="right" vertical="center" wrapText="1"/>
    </xf>
    <xf numFmtId="0" fontId="3" fillId="0" borderId="25" xfId="8" applyFont="1" applyFill="1" applyBorder="1" applyAlignment="1">
      <alignment horizontal="right" vertical="center" wrapText="1"/>
    </xf>
    <xf numFmtId="49" fontId="15" fillId="0" borderId="0" xfId="6" applyNumberFormat="1" applyFont="1" applyAlignment="1">
      <alignment horizontal="center" vertical="center" wrapText="1"/>
    </xf>
    <xf numFmtId="49" fontId="3" fillId="0" borderId="0" xfId="6" applyNumberFormat="1" applyFont="1" applyAlignment="1">
      <alignment horizontal="center" vertical="center"/>
    </xf>
    <xf numFmtId="0" fontId="3" fillId="0" borderId="10" xfId="6" applyFont="1" applyBorder="1" applyAlignment="1">
      <alignment horizontal="center" vertical="center"/>
    </xf>
    <xf numFmtId="49" fontId="5" fillId="3" borderId="7" xfId="6" applyNumberFormat="1" applyFont="1" applyFill="1" applyBorder="1" applyAlignment="1">
      <alignment horizontal="center" vertical="center"/>
    </xf>
    <xf numFmtId="49" fontId="5" fillId="3" borderId="13" xfId="6" applyNumberFormat="1" applyFont="1" applyFill="1" applyBorder="1" applyAlignment="1">
      <alignment horizontal="center" vertical="center"/>
    </xf>
    <xf numFmtId="49" fontId="3" fillId="3" borderId="22" xfId="6" applyNumberFormat="1" applyFont="1" applyFill="1" applyBorder="1" applyAlignment="1">
      <alignment horizontal="center" vertical="center"/>
    </xf>
    <xf numFmtId="49" fontId="3" fillId="3" borderId="39" xfId="6" applyNumberFormat="1" applyFont="1" applyFill="1" applyBorder="1" applyAlignment="1">
      <alignment horizontal="center" vertical="center"/>
    </xf>
    <xf numFmtId="49" fontId="3" fillId="3" borderId="24" xfId="6" applyNumberFormat="1" applyFont="1" applyFill="1" applyBorder="1" applyAlignment="1">
      <alignment horizontal="center" vertical="center"/>
    </xf>
    <xf numFmtId="49" fontId="3" fillId="3" borderId="26" xfId="6" applyNumberFormat="1" applyFont="1" applyFill="1" applyBorder="1" applyAlignment="1">
      <alignment horizontal="center" vertical="center"/>
    </xf>
    <xf numFmtId="0" fontId="48" fillId="3" borderId="7" xfId="8" applyFont="1" applyFill="1" applyBorder="1" applyAlignment="1">
      <alignment horizontal="center" vertical="center" wrapText="1"/>
    </xf>
    <xf numFmtId="0" fontId="48" fillId="3" borderId="9" xfId="8" applyFont="1" applyFill="1" applyBorder="1" applyAlignment="1">
      <alignment horizontal="center" vertical="center" wrapText="1"/>
    </xf>
    <xf numFmtId="0" fontId="48" fillId="3" borderId="13" xfId="8" applyFont="1" applyFill="1" applyBorder="1" applyAlignment="1">
      <alignment horizontal="center" vertical="center" wrapText="1"/>
    </xf>
    <xf numFmtId="165" fontId="6" fillId="0" borderId="31" xfId="0" applyNumberFormat="1" applyFont="1" applyFill="1" applyBorder="1" applyAlignment="1">
      <alignment horizontal="right" vertical="center"/>
    </xf>
    <xf numFmtId="165" fontId="6" fillId="0" borderId="0" xfId="0" applyNumberFormat="1" applyFont="1" applyFill="1" applyBorder="1" applyAlignment="1">
      <alignment horizontal="right" vertical="center"/>
    </xf>
    <xf numFmtId="49" fontId="6" fillId="0" borderId="0" xfId="6" applyNumberFormat="1" applyFont="1" applyAlignment="1">
      <alignment vertical="center"/>
    </xf>
    <xf numFmtId="49" fontId="6" fillId="3" borderId="7" xfId="0" applyNumberFormat="1" applyFont="1" applyFill="1" applyBorder="1" applyAlignment="1">
      <alignment horizontal="center"/>
    </xf>
    <xf numFmtId="49" fontId="35" fillId="3" borderId="13" xfId="0" applyNumberFormat="1" applyFont="1" applyFill="1" applyBorder="1" applyAlignment="1">
      <alignment horizontal="center" vertical="top"/>
    </xf>
    <xf numFmtId="49" fontId="7" fillId="0" borderId="0" xfId="0" applyNumberFormat="1" applyFont="1" applyAlignment="1">
      <alignment horizontal="right" vertical="center"/>
    </xf>
    <xf numFmtId="165" fontId="10" fillId="3" borderId="1" xfId="0" applyNumberFormat="1" applyFont="1" applyFill="1" applyBorder="1" applyAlignment="1">
      <alignment horizontal="left" vertical="center" wrapText="1" indent="1"/>
    </xf>
    <xf numFmtId="49" fontId="6" fillId="3" borderId="1" xfId="0" applyNumberFormat="1" applyFont="1" applyFill="1" applyBorder="1" applyAlignment="1">
      <alignment horizontal="right" vertical="center" wrapText="1" indent="1"/>
    </xf>
    <xf numFmtId="165" fontId="10" fillId="2" borderId="1" xfId="0" applyNumberFormat="1" applyFont="1" applyFill="1" applyBorder="1" applyAlignment="1">
      <alignment horizontal="left" vertical="center" wrapText="1" indent="1"/>
    </xf>
    <xf numFmtId="165" fontId="10" fillId="2" borderId="4" xfId="0" applyNumberFormat="1" applyFont="1" applyFill="1" applyBorder="1" applyAlignment="1">
      <alignment horizontal="left" vertical="center" wrapText="1" indent="1"/>
    </xf>
    <xf numFmtId="49" fontId="6" fillId="2" borderId="1" xfId="0" applyNumberFormat="1" applyFont="1" applyFill="1" applyBorder="1" applyAlignment="1">
      <alignment horizontal="right" vertical="center" wrapText="1" indent="1"/>
    </xf>
    <xf numFmtId="49" fontId="6" fillId="2" borderId="4" xfId="0" applyNumberFormat="1" applyFont="1" applyFill="1" applyBorder="1" applyAlignment="1">
      <alignment horizontal="right" vertical="center" wrapText="1" indent="1"/>
    </xf>
    <xf numFmtId="165" fontId="35" fillId="3" borderId="2" xfId="0" applyNumberFormat="1" applyFont="1" applyFill="1" applyBorder="1" applyAlignment="1">
      <alignment horizontal="center" vertical="center"/>
    </xf>
    <xf numFmtId="165" fontId="35" fillId="3" borderId="1" xfId="0" applyNumberFormat="1" applyFont="1" applyFill="1" applyBorder="1" applyAlignment="1">
      <alignment horizontal="center" vertical="center"/>
    </xf>
    <xf numFmtId="165" fontId="35" fillId="3" borderId="6"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49" fontId="6" fillId="3" borderId="6" xfId="0" applyNumberFormat="1" applyFont="1" applyFill="1" applyBorder="1" applyAlignment="1">
      <alignment horizontal="center" vertical="center"/>
    </xf>
    <xf numFmtId="0" fontId="35" fillId="3" borderId="7" xfId="0" applyFont="1" applyFill="1" applyBorder="1" applyAlignment="1">
      <alignment horizontal="center" vertical="center"/>
    </xf>
    <xf numFmtId="0" fontId="35" fillId="3" borderId="9" xfId="0" applyFont="1" applyFill="1" applyBorder="1" applyAlignment="1">
      <alignment horizontal="center" vertical="center"/>
    </xf>
    <xf numFmtId="0" fontId="35" fillId="3" borderId="13" xfId="0" applyFont="1" applyFill="1" applyBorder="1" applyAlignment="1">
      <alignment horizontal="center" vertical="center"/>
    </xf>
    <xf numFmtId="49" fontId="35" fillId="3" borderId="9" xfId="0" applyNumberFormat="1" applyFont="1" applyFill="1" applyBorder="1" applyAlignment="1">
      <alignment horizontal="center" vertical="center"/>
    </xf>
    <xf numFmtId="165" fontId="10" fillId="2" borderId="3" xfId="0" applyNumberFormat="1" applyFont="1" applyFill="1" applyBorder="1" applyAlignment="1">
      <alignment horizontal="left" vertical="center" wrapText="1" indent="1"/>
    </xf>
    <xf numFmtId="49" fontId="6" fillId="2" borderId="3" xfId="0" applyNumberFormat="1" applyFont="1" applyFill="1" applyBorder="1" applyAlignment="1">
      <alignment horizontal="right" vertical="center" wrapText="1" indent="1"/>
    </xf>
    <xf numFmtId="0" fontId="6" fillId="3" borderId="7" xfId="8" applyFont="1" applyFill="1" applyBorder="1" applyAlignment="1">
      <alignment horizontal="center" vertical="center" wrapText="1"/>
    </xf>
    <xf numFmtId="0" fontId="6" fillId="3" borderId="9" xfId="8" applyFont="1" applyFill="1" applyBorder="1" applyAlignment="1">
      <alignment horizontal="center" vertical="center" wrapText="1"/>
    </xf>
    <xf numFmtId="0" fontId="6" fillId="3" borderId="13" xfId="8" applyFont="1" applyFill="1" applyBorder="1" applyAlignment="1">
      <alignment horizontal="center" vertical="center" wrapText="1"/>
    </xf>
    <xf numFmtId="0" fontId="97" fillId="3" borderId="0" xfId="8" applyFont="1" applyFill="1" applyBorder="1" applyAlignment="1">
      <alignment horizontal="right" vertical="center" wrapText="1" indent="1"/>
    </xf>
    <xf numFmtId="164" fontId="11" fillId="3" borderId="8" xfId="57" applyFont="1" applyFill="1" applyBorder="1" applyAlignment="1">
      <alignment horizontal="center" vertical="top" wrapText="1"/>
    </xf>
    <xf numFmtId="164" fontId="11" fillId="3" borderId="12" xfId="57" applyFont="1" applyFill="1" applyBorder="1" applyAlignment="1">
      <alignment horizontal="center" vertical="top" wrapText="1"/>
    </xf>
    <xf numFmtId="166" fontId="11" fillId="3" borderId="8" xfId="6" applyNumberFormat="1" applyFont="1" applyFill="1" applyBorder="1" applyAlignment="1">
      <alignment horizontal="center" vertical="top" wrapText="1"/>
    </xf>
    <xf numFmtId="166" fontId="11" fillId="3" borderId="12" xfId="6" applyNumberFormat="1" applyFont="1" applyFill="1" applyBorder="1" applyAlignment="1">
      <alignment horizontal="center" vertical="top" wrapText="1"/>
    </xf>
    <xf numFmtId="164" fontId="6" fillId="3" borderId="11" xfId="57" applyFont="1" applyFill="1" applyBorder="1" applyAlignment="1">
      <alignment horizontal="center" wrapText="1"/>
    </xf>
    <xf numFmtId="164" fontId="6" fillId="3" borderId="8" xfId="57" applyFont="1" applyFill="1" applyBorder="1" applyAlignment="1">
      <alignment horizontal="center" wrapText="1"/>
    </xf>
    <xf numFmtId="166" fontId="6" fillId="3" borderId="11" xfId="6" applyNumberFormat="1" applyFont="1" applyFill="1" applyBorder="1" applyAlignment="1">
      <alignment horizontal="center" wrapText="1"/>
    </xf>
    <xf numFmtId="166" fontId="6" fillId="3" borderId="8" xfId="6" applyNumberFormat="1" applyFont="1" applyFill="1" applyBorder="1" applyAlignment="1">
      <alignment horizontal="center" wrapText="1"/>
    </xf>
  </cellXfs>
  <cellStyles count="58">
    <cellStyle name="Comma" xfId="57" builtinId="3"/>
    <cellStyle name="Comma 2" xfId="1"/>
    <cellStyle name="Comma 2 2" xfId="28"/>
    <cellStyle name="Comma 3" xfId="2"/>
    <cellStyle name="Comma 4" xfId="51"/>
    <cellStyle name="H1" xfId="29"/>
    <cellStyle name="H2" xfId="30"/>
    <cellStyle name="had" xfId="31"/>
    <cellStyle name="had0" xfId="32"/>
    <cellStyle name="Had1" xfId="33"/>
    <cellStyle name="Had2" xfId="34"/>
    <cellStyle name="Had3" xfId="35"/>
    <cellStyle name="Hyperlink 2" xfId="3"/>
    <cellStyle name="Hyperlink 2 2" xfId="36"/>
    <cellStyle name="inxa" xfId="37"/>
    <cellStyle name="inxe" xfId="38"/>
    <cellStyle name="Normal" xfId="0" builtinId="0"/>
    <cellStyle name="Normal 10" xfId="4"/>
    <cellStyle name="Normal 10 2" xfId="5"/>
    <cellStyle name="Normal 11" xfId="6"/>
    <cellStyle name="Normal 12" xfId="7"/>
    <cellStyle name="Normal 12 2" xfId="52"/>
    <cellStyle name="Normal 12 2 2" xfId="56"/>
    <cellStyle name="Normal 12 3" xfId="55"/>
    <cellStyle name="Normal 13" xfId="54"/>
    <cellStyle name="Normal 14" xfId="53"/>
    <cellStyle name="Normal 2" xfId="8"/>
    <cellStyle name="Normal 2 2" xfId="9"/>
    <cellStyle name="Normal 2 2 2" xfId="27"/>
    <cellStyle name="Normal 2 3" xfId="10"/>
    <cellStyle name="Normal 2 3 2" xfId="39"/>
    <cellStyle name="Normal 2 4" xfId="11"/>
    <cellStyle name="Normal 2_نشره التجاره الداخليه 21" xfId="12"/>
    <cellStyle name="Normal 3" xfId="13"/>
    <cellStyle name="Normal 3 2" xfId="14"/>
    <cellStyle name="Normal 4" xfId="15"/>
    <cellStyle name="Normal 4 2" xfId="16"/>
    <cellStyle name="Normal 5" xfId="17"/>
    <cellStyle name="Normal 5 2" xfId="18"/>
    <cellStyle name="Normal 6" xfId="19"/>
    <cellStyle name="Normal 6 2" xfId="20"/>
    <cellStyle name="Normal 7" xfId="21"/>
    <cellStyle name="Normal 7 2" xfId="22"/>
    <cellStyle name="Normal 8" xfId="23"/>
    <cellStyle name="Normal 8 2" xfId="24"/>
    <cellStyle name="Normal 9" xfId="25"/>
    <cellStyle name="Normal 9 2" xfId="26"/>
    <cellStyle name="NotA" xfId="40"/>
    <cellStyle name="Note 2" xfId="41"/>
    <cellStyle name="T1" xfId="42"/>
    <cellStyle name="T2" xfId="43"/>
    <cellStyle name="Total 2" xfId="44"/>
    <cellStyle name="Total1" xfId="45"/>
    <cellStyle name="TXT1" xfId="46"/>
    <cellStyle name="TXT2" xfId="47"/>
    <cellStyle name="TXT3" xfId="48"/>
    <cellStyle name="TXT4" xfId="49"/>
    <cellStyle name="TXT5" xfId="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7.wmf"/><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7.wmf"/><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media/image15.jpeg"/><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7.png"/><Relationship Id="rId1" Type="http://schemas.openxmlformats.org/officeDocument/2006/relationships/image" Target="../media/image16.png"/><Relationship Id="rId4"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29.xml.rels><?xml version="1.0" encoding="UTF-8" standalone="yes"?>
<Relationships xmlns="http://schemas.openxmlformats.org/package/2006/relationships"><Relationship Id="rId2" Type="http://schemas.openxmlformats.org/officeDocument/2006/relationships/image" Target="../media/image7.wmf"/><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7.wmf"/><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7.wmf"/><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0</xdr:colOff>
      <xdr:row>1</xdr:row>
      <xdr:rowOff>123825</xdr:rowOff>
    </xdr:to>
    <xdr:pic>
      <xdr:nvPicPr>
        <xdr:cNvPr id="3" name="Picture 8" descr="logo">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5275" y="14192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719137</xdr:colOff>
      <xdr:row>1</xdr:row>
      <xdr:rowOff>35719</xdr:rowOff>
    </xdr:from>
    <xdr:to>
      <xdr:col>3</xdr:col>
      <xdr:colOff>719137</xdr:colOff>
      <xdr:row>1</xdr:row>
      <xdr:rowOff>702469</xdr:rowOff>
    </xdr:to>
    <xdr:pic>
      <xdr:nvPicPr>
        <xdr:cNvPr id="4" name="Picture 8" descr="logo">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8700" y="1452563"/>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2128838</xdr:colOff>
      <xdr:row>0</xdr:row>
      <xdr:rowOff>233363</xdr:rowOff>
    </xdr:from>
    <xdr:to>
      <xdr:col>2</xdr:col>
      <xdr:colOff>566738</xdr:colOff>
      <xdr:row>0</xdr:row>
      <xdr:rowOff>1185863</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7263" y="233363"/>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142877</xdr:colOff>
      <xdr:row>1</xdr:row>
      <xdr:rowOff>130968</xdr:rowOff>
    </xdr:from>
    <xdr:to>
      <xdr:col>3</xdr:col>
      <xdr:colOff>1238250</xdr:colOff>
      <xdr:row>3</xdr:row>
      <xdr:rowOff>116681</xdr:rowOff>
    </xdr:to>
    <xdr:grpSp>
      <xdr:nvGrpSpPr>
        <xdr:cNvPr id="43011" name="Group 3">
          <a:extLst>
            <a:ext uri="{FF2B5EF4-FFF2-40B4-BE49-F238E27FC236}">
              <a16:creationId xmlns:a16="http://schemas.microsoft.com/office/drawing/2014/main" xmlns="" id="{00000000-0008-0000-0000-000003A80000}"/>
            </a:ext>
          </a:extLst>
        </xdr:cNvPr>
        <xdr:cNvGrpSpPr>
          <a:grpSpLocks noChangeAspect="1"/>
        </xdr:cNvGrpSpPr>
      </xdr:nvGrpSpPr>
      <xdr:grpSpPr bwMode="auto">
        <a:xfrm>
          <a:off x="2786065" y="1547812"/>
          <a:ext cx="6381748" cy="3938588"/>
          <a:chOff x="277" y="142"/>
          <a:chExt cx="666" cy="416"/>
        </a:xfrm>
      </xdr:grpSpPr>
      <xdr:sp macro="" textlink="">
        <xdr:nvSpPr>
          <xdr:cNvPr id="43010" name="AutoShape 2">
            <a:extLst>
              <a:ext uri="{FF2B5EF4-FFF2-40B4-BE49-F238E27FC236}">
                <a16:creationId xmlns:a16="http://schemas.microsoft.com/office/drawing/2014/main" xmlns="" id="{00000000-0008-0000-0000-000002A80000}"/>
              </a:ext>
            </a:extLst>
          </xdr:cNvPr>
          <xdr:cNvSpPr>
            <a:spLocks noChangeAspect="1" noChangeArrowheads="1" noTextEdit="1"/>
          </xdr:cNvSpPr>
        </xdr:nvSpPr>
        <xdr:spPr bwMode="auto">
          <a:xfrm>
            <a:off x="391" y="142"/>
            <a:ext cx="552" cy="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3012" name="Freeform 4">
            <a:extLst>
              <a:ext uri="{FF2B5EF4-FFF2-40B4-BE49-F238E27FC236}">
                <a16:creationId xmlns:a16="http://schemas.microsoft.com/office/drawing/2014/main" xmlns="" id="{00000000-0008-0000-0000-000004A80000}"/>
              </a:ext>
            </a:extLst>
          </xdr:cNvPr>
          <xdr:cNvSpPr>
            <a:spLocks/>
          </xdr:cNvSpPr>
        </xdr:nvSpPr>
        <xdr:spPr bwMode="auto">
          <a:xfrm>
            <a:off x="787" y="308"/>
            <a:ext cx="42" cy="29"/>
          </a:xfrm>
          <a:custGeom>
            <a:avLst/>
            <a:gdLst>
              <a:gd name="T0" fmla="*/ 215 w 294"/>
              <a:gd name="T1" fmla="*/ 311 h 315"/>
              <a:gd name="T2" fmla="*/ 172 w 294"/>
              <a:gd name="T3" fmla="*/ 312 h 315"/>
              <a:gd name="T4" fmla="*/ 132 w 294"/>
              <a:gd name="T5" fmla="*/ 283 h 315"/>
              <a:gd name="T6" fmla="*/ 117 w 294"/>
              <a:gd name="T7" fmla="*/ 252 h 315"/>
              <a:gd name="T8" fmla="*/ 120 w 294"/>
              <a:gd name="T9" fmla="*/ 200 h 315"/>
              <a:gd name="T10" fmla="*/ 159 w 294"/>
              <a:gd name="T11" fmla="*/ 152 h 315"/>
              <a:gd name="T12" fmla="*/ 203 w 294"/>
              <a:gd name="T13" fmla="*/ 130 h 315"/>
              <a:gd name="T14" fmla="*/ 226 w 294"/>
              <a:gd name="T15" fmla="*/ 102 h 315"/>
              <a:gd name="T16" fmla="*/ 228 w 294"/>
              <a:gd name="T17" fmla="*/ 70 h 315"/>
              <a:gd name="T18" fmla="*/ 247 w 294"/>
              <a:gd name="T19" fmla="*/ 92 h 315"/>
              <a:gd name="T20" fmla="*/ 245 w 294"/>
              <a:gd name="T21" fmla="*/ 124 h 315"/>
              <a:gd name="T22" fmla="*/ 238 w 294"/>
              <a:gd name="T23" fmla="*/ 143 h 315"/>
              <a:gd name="T24" fmla="*/ 243 w 294"/>
              <a:gd name="T25" fmla="*/ 163 h 315"/>
              <a:gd name="T26" fmla="*/ 230 w 294"/>
              <a:gd name="T27" fmla="*/ 177 h 315"/>
              <a:gd name="T28" fmla="*/ 230 w 294"/>
              <a:gd name="T29" fmla="*/ 193 h 315"/>
              <a:gd name="T30" fmla="*/ 224 w 294"/>
              <a:gd name="T31" fmla="*/ 212 h 315"/>
              <a:gd name="T32" fmla="*/ 204 w 294"/>
              <a:gd name="T33" fmla="*/ 222 h 315"/>
              <a:gd name="T34" fmla="*/ 198 w 294"/>
              <a:gd name="T35" fmla="*/ 200 h 315"/>
              <a:gd name="T36" fmla="*/ 180 w 294"/>
              <a:gd name="T37" fmla="*/ 194 h 315"/>
              <a:gd name="T38" fmla="*/ 151 w 294"/>
              <a:gd name="T39" fmla="*/ 211 h 315"/>
              <a:gd name="T40" fmla="*/ 145 w 294"/>
              <a:gd name="T41" fmla="*/ 237 h 315"/>
              <a:gd name="T42" fmla="*/ 157 w 294"/>
              <a:gd name="T43" fmla="*/ 266 h 315"/>
              <a:gd name="T44" fmla="*/ 178 w 294"/>
              <a:gd name="T45" fmla="*/ 283 h 315"/>
              <a:gd name="T46" fmla="*/ 208 w 294"/>
              <a:gd name="T47" fmla="*/ 281 h 315"/>
              <a:gd name="T48" fmla="*/ 244 w 294"/>
              <a:gd name="T49" fmla="*/ 254 h 315"/>
              <a:gd name="T50" fmla="*/ 252 w 294"/>
              <a:gd name="T51" fmla="*/ 240 h 315"/>
              <a:gd name="T52" fmla="*/ 260 w 294"/>
              <a:gd name="T53" fmla="*/ 203 h 315"/>
              <a:gd name="T54" fmla="*/ 264 w 294"/>
              <a:gd name="T55" fmla="*/ 31 h 315"/>
              <a:gd name="T56" fmla="*/ 135 w 294"/>
              <a:gd name="T57" fmla="*/ 35 h 315"/>
              <a:gd name="T58" fmla="*/ 79 w 294"/>
              <a:gd name="T59" fmla="*/ 42 h 315"/>
              <a:gd name="T60" fmla="*/ 59 w 294"/>
              <a:gd name="T61" fmla="*/ 53 h 315"/>
              <a:gd name="T62" fmla="*/ 36 w 294"/>
              <a:gd name="T63" fmla="*/ 80 h 315"/>
              <a:gd name="T64" fmla="*/ 29 w 294"/>
              <a:gd name="T65" fmla="*/ 113 h 315"/>
              <a:gd name="T66" fmla="*/ 39 w 294"/>
              <a:gd name="T67" fmla="*/ 139 h 315"/>
              <a:gd name="T68" fmla="*/ 72 w 294"/>
              <a:gd name="T69" fmla="*/ 159 h 315"/>
              <a:gd name="T70" fmla="*/ 96 w 294"/>
              <a:gd name="T71" fmla="*/ 154 h 315"/>
              <a:gd name="T72" fmla="*/ 111 w 294"/>
              <a:gd name="T73" fmla="*/ 137 h 315"/>
              <a:gd name="T74" fmla="*/ 111 w 294"/>
              <a:gd name="T75" fmla="*/ 108 h 315"/>
              <a:gd name="T76" fmla="*/ 94 w 294"/>
              <a:gd name="T77" fmla="*/ 96 h 315"/>
              <a:gd name="T78" fmla="*/ 90 w 294"/>
              <a:gd name="T79" fmla="*/ 81 h 315"/>
              <a:gd name="T80" fmla="*/ 108 w 294"/>
              <a:gd name="T81" fmla="*/ 68 h 315"/>
              <a:gd name="T82" fmla="*/ 127 w 294"/>
              <a:gd name="T83" fmla="*/ 76 h 315"/>
              <a:gd name="T84" fmla="*/ 137 w 294"/>
              <a:gd name="T85" fmla="*/ 57 h 315"/>
              <a:gd name="T86" fmla="*/ 155 w 294"/>
              <a:gd name="T87" fmla="*/ 57 h 315"/>
              <a:gd name="T88" fmla="*/ 169 w 294"/>
              <a:gd name="T89" fmla="*/ 59 h 315"/>
              <a:gd name="T90" fmla="*/ 198 w 294"/>
              <a:gd name="T91" fmla="*/ 49 h 315"/>
              <a:gd name="T92" fmla="*/ 224 w 294"/>
              <a:gd name="T93" fmla="*/ 61 h 315"/>
              <a:gd name="T94" fmla="*/ 208 w 294"/>
              <a:gd name="T95" fmla="*/ 69 h 315"/>
              <a:gd name="T96" fmla="*/ 179 w 294"/>
              <a:gd name="T97" fmla="*/ 88 h 315"/>
              <a:gd name="T98" fmla="*/ 161 w 294"/>
              <a:gd name="T99" fmla="*/ 124 h 315"/>
              <a:gd name="T100" fmla="*/ 125 w 294"/>
              <a:gd name="T101" fmla="*/ 176 h 315"/>
              <a:gd name="T102" fmla="*/ 69 w 294"/>
              <a:gd name="T103" fmla="*/ 193 h 315"/>
              <a:gd name="T104" fmla="*/ 40 w 294"/>
              <a:gd name="T105" fmla="*/ 182 h 315"/>
              <a:gd name="T106" fmla="*/ 9 w 294"/>
              <a:gd name="T107" fmla="*/ 146 h 315"/>
              <a:gd name="T108" fmla="*/ 0 w 294"/>
              <a:gd name="T109" fmla="*/ 100 h 315"/>
              <a:gd name="T110" fmla="*/ 15 w 294"/>
              <a:gd name="T111" fmla="*/ 56 h 315"/>
              <a:gd name="T112" fmla="*/ 39 w 294"/>
              <a:gd name="T113" fmla="*/ 26 h 315"/>
              <a:gd name="T114" fmla="*/ 75 w 294"/>
              <a:gd name="T115" fmla="*/ 9 h 315"/>
              <a:gd name="T116" fmla="*/ 166 w 294"/>
              <a:gd name="T117" fmla="*/ 1 h 315"/>
              <a:gd name="T118" fmla="*/ 293 w 294"/>
              <a:gd name="T119" fmla="*/ 136 h 315"/>
              <a:gd name="T120" fmla="*/ 290 w 294"/>
              <a:gd name="T121" fmla="*/ 217 h 315"/>
              <a:gd name="T122" fmla="*/ 277 w 294"/>
              <a:gd name="T123" fmla="*/ 262 h 315"/>
              <a:gd name="T124" fmla="*/ 255 w 294"/>
              <a:gd name="T125" fmla="*/ 288 h 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4" h="315">
                <a:moveTo>
                  <a:pt x="242" y="298"/>
                </a:moveTo>
                <a:lnTo>
                  <a:pt x="228" y="306"/>
                </a:lnTo>
                <a:lnTo>
                  <a:pt x="215" y="311"/>
                </a:lnTo>
                <a:lnTo>
                  <a:pt x="201" y="314"/>
                </a:lnTo>
                <a:lnTo>
                  <a:pt x="186" y="315"/>
                </a:lnTo>
                <a:lnTo>
                  <a:pt x="172" y="312"/>
                </a:lnTo>
                <a:lnTo>
                  <a:pt x="159" y="306"/>
                </a:lnTo>
                <a:lnTo>
                  <a:pt x="145" y="296"/>
                </a:lnTo>
                <a:lnTo>
                  <a:pt x="132" y="283"/>
                </a:lnTo>
                <a:lnTo>
                  <a:pt x="125" y="273"/>
                </a:lnTo>
                <a:lnTo>
                  <a:pt x="120" y="263"/>
                </a:lnTo>
                <a:lnTo>
                  <a:pt x="117" y="252"/>
                </a:lnTo>
                <a:lnTo>
                  <a:pt x="115" y="242"/>
                </a:lnTo>
                <a:lnTo>
                  <a:pt x="115" y="221"/>
                </a:lnTo>
                <a:lnTo>
                  <a:pt x="120" y="200"/>
                </a:lnTo>
                <a:lnTo>
                  <a:pt x="130" y="182"/>
                </a:lnTo>
                <a:lnTo>
                  <a:pt x="143" y="165"/>
                </a:lnTo>
                <a:lnTo>
                  <a:pt x="159" y="152"/>
                </a:lnTo>
                <a:lnTo>
                  <a:pt x="177" y="143"/>
                </a:lnTo>
                <a:lnTo>
                  <a:pt x="191" y="138"/>
                </a:lnTo>
                <a:lnTo>
                  <a:pt x="203" y="130"/>
                </a:lnTo>
                <a:lnTo>
                  <a:pt x="212" y="122"/>
                </a:lnTo>
                <a:lnTo>
                  <a:pt x="220" y="113"/>
                </a:lnTo>
                <a:lnTo>
                  <a:pt x="226" y="102"/>
                </a:lnTo>
                <a:lnTo>
                  <a:pt x="229" y="92"/>
                </a:lnTo>
                <a:lnTo>
                  <a:pt x="230" y="81"/>
                </a:lnTo>
                <a:lnTo>
                  <a:pt x="228" y="70"/>
                </a:lnTo>
                <a:lnTo>
                  <a:pt x="237" y="76"/>
                </a:lnTo>
                <a:lnTo>
                  <a:pt x="243" y="83"/>
                </a:lnTo>
                <a:lnTo>
                  <a:pt x="247" y="92"/>
                </a:lnTo>
                <a:lnTo>
                  <a:pt x="249" y="103"/>
                </a:lnTo>
                <a:lnTo>
                  <a:pt x="248" y="114"/>
                </a:lnTo>
                <a:lnTo>
                  <a:pt x="245" y="124"/>
                </a:lnTo>
                <a:lnTo>
                  <a:pt x="240" y="133"/>
                </a:lnTo>
                <a:lnTo>
                  <a:pt x="232" y="139"/>
                </a:lnTo>
                <a:lnTo>
                  <a:pt x="238" y="143"/>
                </a:lnTo>
                <a:lnTo>
                  <a:pt x="242" y="149"/>
                </a:lnTo>
                <a:lnTo>
                  <a:pt x="243" y="156"/>
                </a:lnTo>
                <a:lnTo>
                  <a:pt x="243" y="163"/>
                </a:lnTo>
                <a:lnTo>
                  <a:pt x="241" y="169"/>
                </a:lnTo>
                <a:lnTo>
                  <a:pt x="237" y="174"/>
                </a:lnTo>
                <a:lnTo>
                  <a:pt x="230" y="177"/>
                </a:lnTo>
                <a:lnTo>
                  <a:pt x="223" y="180"/>
                </a:lnTo>
                <a:lnTo>
                  <a:pt x="228" y="186"/>
                </a:lnTo>
                <a:lnTo>
                  <a:pt x="230" y="193"/>
                </a:lnTo>
                <a:lnTo>
                  <a:pt x="230" y="199"/>
                </a:lnTo>
                <a:lnTo>
                  <a:pt x="228" y="207"/>
                </a:lnTo>
                <a:lnTo>
                  <a:pt x="224" y="212"/>
                </a:lnTo>
                <a:lnTo>
                  <a:pt x="219" y="218"/>
                </a:lnTo>
                <a:lnTo>
                  <a:pt x="212" y="221"/>
                </a:lnTo>
                <a:lnTo>
                  <a:pt x="204" y="222"/>
                </a:lnTo>
                <a:lnTo>
                  <a:pt x="204" y="214"/>
                </a:lnTo>
                <a:lnTo>
                  <a:pt x="201" y="206"/>
                </a:lnTo>
                <a:lnTo>
                  <a:pt x="198" y="200"/>
                </a:lnTo>
                <a:lnTo>
                  <a:pt x="193" y="196"/>
                </a:lnTo>
                <a:lnTo>
                  <a:pt x="186" y="194"/>
                </a:lnTo>
                <a:lnTo>
                  <a:pt x="180" y="194"/>
                </a:lnTo>
                <a:lnTo>
                  <a:pt x="167" y="197"/>
                </a:lnTo>
                <a:lnTo>
                  <a:pt x="155" y="206"/>
                </a:lnTo>
                <a:lnTo>
                  <a:pt x="151" y="211"/>
                </a:lnTo>
                <a:lnTo>
                  <a:pt x="146" y="219"/>
                </a:lnTo>
                <a:lnTo>
                  <a:pt x="145" y="228"/>
                </a:lnTo>
                <a:lnTo>
                  <a:pt x="145" y="237"/>
                </a:lnTo>
                <a:lnTo>
                  <a:pt x="148" y="248"/>
                </a:lnTo>
                <a:lnTo>
                  <a:pt x="153" y="258"/>
                </a:lnTo>
                <a:lnTo>
                  <a:pt x="157" y="266"/>
                </a:lnTo>
                <a:lnTo>
                  <a:pt x="163" y="273"/>
                </a:lnTo>
                <a:lnTo>
                  <a:pt x="170" y="278"/>
                </a:lnTo>
                <a:lnTo>
                  <a:pt x="178" y="283"/>
                </a:lnTo>
                <a:lnTo>
                  <a:pt x="187" y="285"/>
                </a:lnTo>
                <a:lnTo>
                  <a:pt x="198" y="284"/>
                </a:lnTo>
                <a:lnTo>
                  <a:pt x="208" y="281"/>
                </a:lnTo>
                <a:lnTo>
                  <a:pt x="219" y="276"/>
                </a:lnTo>
                <a:lnTo>
                  <a:pt x="232" y="267"/>
                </a:lnTo>
                <a:lnTo>
                  <a:pt x="244" y="254"/>
                </a:lnTo>
                <a:lnTo>
                  <a:pt x="246" y="251"/>
                </a:lnTo>
                <a:lnTo>
                  <a:pt x="248" y="248"/>
                </a:lnTo>
                <a:lnTo>
                  <a:pt x="252" y="240"/>
                </a:lnTo>
                <a:lnTo>
                  <a:pt x="255" y="230"/>
                </a:lnTo>
                <a:lnTo>
                  <a:pt x="258" y="218"/>
                </a:lnTo>
                <a:lnTo>
                  <a:pt x="260" y="203"/>
                </a:lnTo>
                <a:lnTo>
                  <a:pt x="262" y="170"/>
                </a:lnTo>
                <a:lnTo>
                  <a:pt x="262" y="134"/>
                </a:lnTo>
                <a:lnTo>
                  <a:pt x="264" y="31"/>
                </a:lnTo>
                <a:lnTo>
                  <a:pt x="167" y="34"/>
                </a:lnTo>
                <a:lnTo>
                  <a:pt x="168" y="34"/>
                </a:lnTo>
                <a:lnTo>
                  <a:pt x="135" y="35"/>
                </a:lnTo>
                <a:lnTo>
                  <a:pt x="104" y="37"/>
                </a:lnTo>
                <a:lnTo>
                  <a:pt x="91" y="38"/>
                </a:lnTo>
                <a:lnTo>
                  <a:pt x="79" y="42"/>
                </a:lnTo>
                <a:lnTo>
                  <a:pt x="70" y="45"/>
                </a:lnTo>
                <a:lnTo>
                  <a:pt x="62" y="49"/>
                </a:lnTo>
                <a:lnTo>
                  <a:pt x="59" y="53"/>
                </a:lnTo>
                <a:lnTo>
                  <a:pt x="56" y="55"/>
                </a:lnTo>
                <a:lnTo>
                  <a:pt x="44" y="68"/>
                </a:lnTo>
                <a:lnTo>
                  <a:pt x="36" y="80"/>
                </a:lnTo>
                <a:lnTo>
                  <a:pt x="31" y="92"/>
                </a:lnTo>
                <a:lnTo>
                  <a:pt x="29" y="103"/>
                </a:lnTo>
                <a:lnTo>
                  <a:pt x="29" y="113"/>
                </a:lnTo>
                <a:lnTo>
                  <a:pt x="30" y="123"/>
                </a:lnTo>
                <a:lnTo>
                  <a:pt x="34" y="131"/>
                </a:lnTo>
                <a:lnTo>
                  <a:pt x="39" y="139"/>
                </a:lnTo>
                <a:lnTo>
                  <a:pt x="51" y="151"/>
                </a:lnTo>
                <a:lnTo>
                  <a:pt x="62" y="157"/>
                </a:lnTo>
                <a:lnTo>
                  <a:pt x="72" y="159"/>
                </a:lnTo>
                <a:lnTo>
                  <a:pt x="81" y="160"/>
                </a:lnTo>
                <a:lnTo>
                  <a:pt x="89" y="158"/>
                </a:lnTo>
                <a:lnTo>
                  <a:pt x="96" y="154"/>
                </a:lnTo>
                <a:lnTo>
                  <a:pt x="102" y="149"/>
                </a:lnTo>
                <a:lnTo>
                  <a:pt x="107" y="143"/>
                </a:lnTo>
                <a:lnTo>
                  <a:pt x="111" y="137"/>
                </a:lnTo>
                <a:lnTo>
                  <a:pt x="113" y="122"/>
                </a:lnTo>
                <a:lnTo>
                  <a:pt x="113" y="115"/>
                </a:lnTo>
                <a:lnTo>
                  <a:pt x="111" y="108"/>
                </a:lnTo>
                <a:lnTo>
                  <a:pt x="107" y="103"/>
                </a:lnTo>
                <a:lnTo>
                  <a:pt x="101" y="100"/>
                </a:lnTo>
                <a:lnTo>
                  <a:pt x="94" y="96"/>
                </a:lnTo>
                <a:lnTo>
                  <a:pt x="86" y="96"/>
                </a:lnTo>
                <a:lnTo>
                  <a:pt x="87" y="88"/>
                </a:lnTo>
                <a:lnTo>
                  <a:pt x="90" y="81"/>
                </a:lnTo>
                <a:lnTo>
                  <a:pt x="95" y="74"/>
                </a:lnTo>
                <a:lnTo>
                  <a:pt x="101" y="70"/>
                </a:lnTo>
                <a:lnTo>
                  <a:pt x="108" y="68"/>
                </a:lnTo>
                <a:lnTo>
                  <a:pt x="115" y="68"/>
                </a:lnTo>
                <a:lnTo>
                  <a:pt x="121" y="70"/>
                </a:lnTo>
                <a:lnTo>
                  <a:pt x="127" y="76"/>
                </a:lnTo>
                <a:lnTo>
                  <a:pt x="129" y="68"/>
                </a:lnTo>
                <a:lnTo>
                  <a:pt x="132" y="61"/>
                </a:lnTo>
                <a:lnTo>
                  <a:pt x="137" y="57"/>
                </a:lnTo>
                <a:lnTo>
                  <a:pt x="142" y="55"/>
                </a:lnTo>
                <a:lnTo>
                  <a:pt x="149" y="55"/>
                </a:lnTo>
                <a:lnTo>
                  <a:pt x="155" y="57"/>
                </a:lnTo>
                <a:lnTo>
                  <a:pt x="160" y="60"/>
                </a:lnTo>
                <a:lnTo>
                  <a:pt x="163" y="67"/>
                </a:lnTo>
                <a:lnTo>
                  <a:pt x="169" y="59"/>
                </a:lnTo>
                <a:lnTo>
                  <a:pt x="177" y="53"/>
                </a:lnTo>
                <a:lnTo>
                  <a:pt x="187" y="50"/>
                </a:lnTo>
                <a:lnTo>
                  <a:pt x="198" y="49"/>
                </a:lnTo>
                <a:lnTo>
                  <a:pt x="208" y="50"/>
                </a:lnTo>
                <a:lnTo>
                  <a:pt x="217" y="55"/>
                </a:lnTo>
                <a:lnTo>
                  <a:pt x="224" y="61"/>
                </a:lnTo>
                <a:lnTo>
                  <a:pt x="228" y="70"/>
                </a:lnTo>
                <a:lnTo>
                  <a:pt x="218" y="68"/>
                </a:lnTo>
                <a:lnTo>
                  <a:pt x="208" y="69"/>
                </a:lnTo>
                <a:lnTo>
                  <a:pt x="198" y="72"/>
                </a:lnTo>
                <a:lnTo>
                  <a:pt x="188" y="79"/>
                </a:lnTo>
                <a:lnTo>
                  <a:pt x="179" y="88"/>
                </a:lnTo>
                <a:lnTo>
                  <a:pt x="172" y="97"/>
                </a:lnTo>
                <a:lnTo>
                  <a:pt x="166" y="110"/>
                </a:lnTo>
                <a:lnTo>
                  <a:pt x="161" y="124"/>
                </a:lnTo>
                <a:lnTo>
                  <a:pt x="153" y="143"/>
                </a:lnTo>
                <a:lnTo>
                  <a:pt x="140" y="161"/>
                </a:lnTo>
                <a:lnTo>
                  <a:pt x="125" y="176"/>
                </a:lnTo>
                <a:lnTo>
                  <a:pt x="108" y="187"/>
                </a:lnTo>
                <a:lnTo>
                  <a:pt x="88" y="193"/>
                </a:lnTo>
                <a:lnTo>
                  <a:pt x="69" y="193"/>
                </a:lnTo>
                <a:lnTo>
                  <a:pt x="58" y="191"/>
                </a:lnTo>
                <a:lnTo>
                  <a:pt x="49" y="187"/>
                </a:lnTo>
                <a:lnTo>
                  <a:pt x="40" y="182"/>
                </a:lnTo>
                <a:lnTo>
                  <a:pt x="31" y="174"/>
                </a:lnTo>
                <a:lnTo>
                  <a:pt x="18" y="160"/>
                </a:lnTo>
                <a:lnTo>
                  <a:pt x="9" y="146"/>
                </a:lnTo>
                <a:lnTo>
                  <a:pt x="3" y="130"/>
                </a:lnTo>
                <a:lnTo>
                  <a:pt x="0" y="115"/>
                </a:lnTo>
                <a:lnTo>
                  <a:pt x="0" y="100"/>
                </a:lnTo>
                <a:lnTo>
                  <a:pt x="3" y="84"/>
                </a:lnTo>
                <a:lnTo>
                  <a:pt x="8" y="70"/>
                </a:lnTo>
                <a:lnTo>
                  <a:pt x="15" y="56"/>
                </a:lnTo>
                <a:lnTo>
                  <a:pt x="35" y="30"/>
                </a:lnTo>
                <a:lnTo>
                  <a:pt x="37" y="28"/>
                </a:lnTo>
                <a:lnTo>
                  <a:pt x="39" y="26"/>
                </a:lnTo>
                <a:lnTo>
                  <a:pt x="48" y="20"/>
                </a:lnTo>
                <a:lnTo>
                  <a:pt x="60" y="13"/>
                </a:lnTo>
                <a:lnTo>
                  <a:pt x="75" y="9"/>
                </a:lnTo>
                <a:lnTo>
                  <a:pt x="91" y="5"/>
                </a:lnTo>
                <a:lnTo>
                  <a:pt x="127" y="2"/>
                </a:lnTo>
                <a:lnTo>
                  <a:pt x="166" y="1"/>
                </a:lnTo>
                <a:lnTo>
                  <a:pt x="166" y="0"/>
                </a:lnTo>
                <a:lnTo>
                  <a:pt x="293" y="0"/>
                </a:lnTo>
                <a:lnTo>
                  <a:pt x="293" y="136"/>
                </a:lnTo>
                <a:lnTo>
                  <a:pt x="294" y="137"/>
                </a:lnTo>
                <a:lnTo>
                  <a:pt x="293" y="179"/>
                </a:lnTo>
                <a:lnTo>
                  <a:pt x="290" y="217"/>
                </a:lnTo>
                <a:lnTo>
                  <a:pt x="287" y="234"/>
                </a:lnTo>
                <a:lnTo>
                  <a:pt x="283" y="250"/>
                </a:lnTo>
                <a:lnTo>
                  <a:pt x="277" y="262"/>
                </a:lnTo>
                <a:lnTo>
                  <a:pt x="270" y="273"/>
                </a:lnTo>
                <a:lnTo>
                  <a:pt x="266" y="276"/>
                </a:lnTo>
                <a:lnTo>
                  <a:pt x="255" y="288"/>
                </a:lnTo>
                <a:lnTo>
                  <a:pt x="242" y="298"/>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13" name="Freeform 5">
            <a:extLst>
              <a:ext uri="{FF2B5EF4-FFF2-40B4-BE49-F238E27FC236}">
                <a16:creationId xmlns:a16="http://schemas.microsoft.com/office/drawing/2014/main" xmlns="" id="{00000000-0008-0000-0000-000005A80000}"/>
              </a:ext>
            </a:extLst>
          </xdr:cNvPr>
          <xdr:cNvSpPr>
            <a:spLocks/>
          </xdr:cNvSpPr>
        </xdr:nvSpPr>
        <xdr:spPr bwMode="auto">
          <a:xfrm>
            <a:off x="277" y="308"/>
            <a:ext cx="42" cy="29"/>
          </a:xfrm>
          <a:custGeom>
            <a:avLst/>
            <a:gdLst>
              <a:gd name="T0" fmla="*/ 79 w 294"/>
              <a:gd name="T1" fmla="*/ 311 h 315"/>
              <a:gd name="T2" fmla="*/ 121 w 294"/>
              <a:gd name="T3" fmla="*/ 312 h 315"/>
              <a:gd name="T4" fmla="*/ 161 w 294"/>
              <a:gd name="T5" fmla="*/ 283 h 315"/>
              <a:gd name="T6" fmla="*/ 176 w 294"/>
              <a:gd name="T7" fmla="*/ 252 h 315"/>
              <a:gd name="T8" fmla="*/ 173 w 294"/>
              <a:gd name="T9" fmla="*/ 200 h 315"/>
              <a:gd name="T10" fmla="*/ 134 w 294"/>
              <a:gd name="T11" fmla="*/ 152 h 315"/>
              <a:gd name="T12" fmla="*/ 91 w 294"/>
              <a:gd name="T13" fmla="*/ 130 h 315"/>
              <a:gd name="T14" fmla="*/ 67 w 294"/>
              <a:gd name="T15" fmla="*/ 102 h 315"/>
              <a:gd name="T16" fmla="*/ 65 w 294"/>
              <a:gd name="T17" fmla="*/ 70 h 315"/>
              <a:gd name="T18" fmla="*/ 46 w 294"/>
              <a:gd name="T19" fmla="*/ 92 h 315"/>
              <a:gd name="T20" fmla="*/ 48 w 294"/>
              <a:gd name="T21" fmla="*/ 124 h 315"/>
              <a:gd name="T22" fmla="*/ 55 w 294"/>
              <a:gd name="T23" fmla="*/ 143 h 315"/>
              <a:gd name="T24" fmla="*/ 50 w 294"/>
              <a:gd name="T25" fmla="*/ 163 h 315"/>
              <a:gd name="T26" fmla="*/ 63 w 294"/>
              <a:gd name="T27" fmla="*/ 177 h 315"/>
              <a:gd name="T28" fmla="*/ 63 w 294"/>
              <a:gd name="T29" fmla="*/ 193 h 315"/>
              <a:gd name="T30" fmla="*/ 69 w 294"/>
              <a:gd name="T31" fmla="*/ 212 h 315"/>
              <a:gd name="T32" fmla="*/ 90 w 294"/>
              <a:gd name="T33" fmla="*/ 222 h 315"/>
              <a:gd name="T34" fmla="*/ 96 w 294"/>
              <a:gd name="T35" fmla="*/ 200 h 315"/>
              <a:gd name="T36" fmla="*/ 114 w 294"/>
              <a:gd name="T37" fmla="*/ 194 h 315"/>
              <a:gd name="T38" fmla="*/ 143 w 294"/>
              <a:gd name="T39" fmla="*/ 211 h 315"/>
              <a:gd name="T40" fmla="*/ 149 w 294"/>
              <a:gd name="T41" fmla="*/ 237 h 315"/>
              <a:gd name="T42" fmla="*/ 136 w 294"/>
              <a:gd name="T43" fmla="*/ 266 h 315"/>
              <a:gd name="T44" fmla="*/ 115 w 294"/>
              <a:gd name="T45" fmla="*/ 283 h 315"/>
              <a:gd name="T46" fmla="*/ 85 w 294"/>
              <a:gd name="T47" fmla="*/ 281 h 315"/>
              <a:gd name="T48" fmla="*/ 50 w 294"/>
              <a:gd name="T49" fmla="*/ 254 h 315"/>
              <a:gd name="T50" fmla="*/ 41 w 294"/>
              <a:gd name="T51" fmla="*/ 240 h 315"/>
              <a:gd name="T52" fmla="*/ 33 w 294"/>
              <a:gd name="T53" fmla="*/ 203 h 315"/>
              <a:gd name="T54" fmla="*/ 28 w 294"/>
              <a:gd name="T55" fmla="*/ 31 h 315"/>
              <a:gd name="T56" fmla="*/ 189 w 294"/>
              <a:gd name="T57" fmla="*/ 37 h 315"/>
              <a:gd name="T58" fmla="*/ 224 w 294"/>
              <a:gd name="T59" fmla="*/ 45 h 315"/>
              <a:gd name="T60" fmla="*/ 238 w 294"/>
              <a:gd name="T61" fmla="*/ 55 h 315"/>
              <a:gd name="T62" fmla="*/ 263 w 294"/>
              <a:gd name="T63" fmla="*/ 92 h 315"/>
              <a:gd name="T64" fmla="*/ 264 w 294"/>
              <a:gd name="T65" fmla="*/ 123 h 315"/>
              <a:gd name="T66" fmla="*/ 249 w 294"/>
              <a:gd name="T67" fmla="*/ 146 h 315"/>
              <a:gd name="T68" fmla="*/ 221 w 294"/>
              <a:gd name="T69" fmla="*/ 159 h 315"/>
              <a:gd name="T70" fmla="*/ 198 w 294"/>
              <a:gd name="T71" fmla="*/ 154 h 315"/>
              <a:gd name="T72" fmla="*/ 180 w 294"/>
              <a:gd name="T73" fmla="*/ 122 h 315"/>
              <a:gd name="T74" fmla="*/ 186 w 294"/>
              <a:gd name="T75" fmla="*/ 103 h 315"/>
              <a:gd name="T76" fmla="*/ 207 w 294"/>
              <a:gd name="T77" fmla="*/ 96 h 315"/>
              <a:gd name="T78" fmla="*/ 198 w 294"/>
              <a:gd name="T79" fmla="*/ 74 h 315"/>
              <a:gd name="T80" fmla="*/ 179 w 294"/>
              <a:gd name="T81" fmla="*/ 68 h 315"/>
              <a:gd name="T82" fmla="*/ 165 w 294"/>
              <a:gd name="T83" fmla="*/ 68 h 315"/>
              <a:gd name="T84" fmla="*/ 152 w 294"/>
              <a:gd name="T85" fmla="*/ 55 h 315"/>
              <a:gd name="T86" fmla="*/ 134 w 294"/>
              <a:gd name="T87" fmla="*/ 60 h 315"/>
              <a:gd name="T88" fmla="*/ 116 w 294"/>
              <a:gd name="T89" fmla="*/ 53 h 315"/>
              <a:gd name="T90" fmla="*/ 86 w 294"/>
              <a:gd name="T91" fmla="*/ 50 h 315"/>
              <a:gd name="T92" fmla="*/ 65 w 294"/>
              <a:gd name="T93" fmla="*/ 70 h 315"/>
              <a:gd name="T94" fmla="*/ 95 w 294"/>
              <a:gd name="T95" fmla="*/ 72 h 315"/>
              <a:gd name="T96" fmla="*/ 122 w 294"/>
              <a:gd name="T97" fmla="*/ 97 h 315"/>
              <a:gd name="T98" fmla="*/ 142 w 294"/>
              <a:gd name="T99" fmla="*/ 143 h 315"/>
              <a:gd name="T100" fmla="*/ 187 w 294"/>
              <a:gd name="T101" fmla="*/ 187 h 315"/>
              <a:gd name="T102" fmla="*/ 236 w 294"/>
              <a:gd name="T103" fmla="*/ 191 h 315"/>
              <a:gd name="T104" fmla="*/ 264 w 294"/>
              <a:gd name="T105" fmla="*/ 174 h 315"/>
              <a:gd name="T106" fmla="*/ 291 w 294"/>
              <a:gd name="T107" fmla="*/ 130 h 315"/>
              <a:gd name="T108" fmla="*/ 291 w 294"/>
              <a:gd name="T109" fmla="*/ 84 h 315"/>
              <a:gd name="T110" fmla="*/ 269 w 294"/>
              <a:gd name="T111" fmla="*/ 43 h 315"/>
              <a:gd name="T112" fmla="*/ 245 w 294"/>
              <a:gd name="T113" fmla="*/ 20 h 315"/>
              <a:gd name="T114" fmla="*/ 203 w 294"/>
              <a:gd name="T115" fmla="*/ 5 h 315"/>
              <a:gd name="T116" fmla="*/ 127 w 294"/>
              <a:gd name="T117" fmla="*/ 0 h 315"/>
              <a:gd name="T118" fmla="*/ 1 w 294"/>
              <a:gd name="T119" fmla="*/ 137 h 315"/>
              <a:gd name="T120" fmla="*/ 8 w 294"/>
              <a:gd name="T121" fmla="*/ 234 h 315"/>
              <a:gd name="T122" fmla="*/ 24 w 294"/>
              <a:gd name="T123" fmla="*/ 273 h 315"/>
              <a:gd name="T124" fmla="*/ 51 w 294"/>
              <a:gd name="T125" fmla="*/ 298 h 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4" h="315">
                <a:moveTo>
                  <a:pt x="51" y="298"/>
                </a:moveTo>
                <a:lnTo>
                  <a:pt x="65" y="306"/>
                </a:lnTo>
                <a:lnTo>
                  <a:pt x="79" y="311"/>
                </a:lnTo>
                <a:lnTo>
                  <a:pt x="92" y="314"/>
                </a:lnTo>
                <a:lnTo>
                  <a:pt x="107" y="315"/>
                </a:lnTo>
                <a:lnTo>
                  <a:pt x="121" y="312"/>
                </a:lnTo>
                <a:lnTo>
                  <a:pt x="135" y="306"/>
                </a:lnTo>
                <a:lnTo>
                  <a:pt x="149" y="296"/>
                </a:lnTo>
                <a:lnTo>
                  <a:pt x="161" y="283"/>
                </a:lnTo>
                <a:lnTo>
                  <a:pt x="168" y="273"/>
                </a:lnTo>
                <a:lnTo>
                  <a:pt x="173" y="263"/>
                </a:lnTo>
                <a:lnTo>
                  <a:pt x="176" y="252"/>
                </a:lnTo>
                <a:lnTo>
                  <a:pt x="178" y="242"/>
                </a:lnTo>
                <a:lnTo>
                  <a:pt x="178" y="221"/>
                </a:lnTo>
                <a:lnTo>
                  <a:pt x="173" y="200"/>
                </a:lnTo>
                <a:lnTo>
                  <a:pt x="163" y="182"/>
                </a:lnTo>
                <a:lnTo>
                  <a:pt x="150" y="165"/>
                </a:lnTo>
                <a:lnTo>
                  <a:pt x="134" y="152"/>
                </a:lnTo>
                <a:lnTo>
                  <a:pt x="116" y="143"/>
                </a:lnTo>
                <a:lnTo>
                  <a:pt x="102" y="138"/>
                </a:lnTo>
                <a:lnTo>
                  <a:pt x="91" y="130"/>
                </a:lnTo>
                <a:lnTo>
                  <a:pt x="81" y="122"/>
                </a:lnTo>
                <a:lnTo>
                  <a:pt x="73" y="113"/>
                </a:lnTo>
                <a:lnTo>
                  <a:pt x="67" y="102"/>
                </a:lnTo>
                <a:lnTo>
                  <a:pt x="64" y="92"/>
                </a:lnTo>
                <a:lnTo>
                  <a:pt x="63" y="81"/>
                </a:lnTo>
                <a:lnTo>
                  <a:pt x="65" y="70"/>
                </a:lnTo>
                <a:lnTo>
                  <a:pt x="56" y="76"/>
                </a:lnTo>
                <a:lnTo>
                  <a:pt x="50" y="83"/>
                </a:lnTo>
                <a:lnTo>
                  <a:pt x="46" y="92"/>
                </a:lnTo>
                <a:lnTo>
                  <a:pt x="45" y="103"/>
                </a:lnTo>
                <a:lnTo>
                  <a:pt x="45" y="114"/>
                </a:lnTo>
                <a:lnTo>
                  <a:pt x="48" y="124"/>
                </a:lnTo>
                <a:lnTo>
                  <a:pt x="54" y="133"/>
                </a:lnTo>
                <a:lnTo>
                  <a:pt x="61" y="139"/>
                </a:lnTo>
                <a:lnTo>
                  <a:pt x="55" y="143"/>
                </a:lnTo>
                <a:lnTo>
                  <a:pt x="52" y="149"/>
                </a:lnTo>
                <a:lnTo>
                  <a:pt x="50" y="156"/>
                </a:lnTo>
                <a:lnTo>
                  <a:pt x="50" y="163"/>
                </a:lnTo>
                <a:lnTo>
                  <a:pt x="52" y="169"/>
                </a:lnTo>
                <a:lnTo>
                  <a:pt x="56" y="174"/>
                </a:lnTo>
                <a:lnTo>
                  <a:pt x="63" y="177"/>
                </a:lnTo>
                <a:lnTo>
                  <a:pt x="70" y="180"/>
                </a:lnTo>
                <a:lnTo>
                  <a:pt x="65" y="186"/>
                </a:lnTo>
                <a:lnTo>
                  <a:pt x="63" y="193"/>
                </a:lnTo>
                <a:lnTo>
                  <a:pt x="63" y="199"/>
                </a:lnTo>
                <a:lnTo>
                  <a:pt x="65" y="207"/>
                </a:lnTo>
                <a:lnTo>
                  <a:pt x="69" y="212"/>
                </a:lnTo>
                <a:lnTo>
                  <a:pt x="75" y="218"/>
                </a:lnTo>
                <a:lnTo>
                  <a:pt x="82" y="221"/>
                </a:lnTo>
                <a:lnTo>
                  <a:pt x="90" y="222"/>
                </a:lnTo>
                <a:lnTo>
                  <a:pt x="90" y="214"/>
                </a:lnTo>
                <a:lnTo>
                  <a:pt x="93" y="206"/>
                </a:lnTo>
                <a:lnTo>
                  <a:pt x="96" y="200"/>
                </a:lnTo>
                <a:lnTo>
                  <a:pt x="101" y="196"/>
                </a:lnTo>
                <a:lnTo>
                  <a:pt x="108" y="194"/>
                </a:lnTo>
                <a:lnTo>
                  <a:pt x="114" y="194"/>
                </a:lnTo>
                <a:lnTo>
                  <a:pt x="127" y="197"/>
                </a:lnTo>
                <a:lnTo>
                  <a:pt x="139" y="206"/>
                </a:lnTo>
                <a:lnTo>
                  <a:pt x="143" y="211"/>
                </a:lnTo>
                <a:lnTo>
                  <a:pt x="148" y="219"/>
                </a:lnTo>
                <a:lnTo>
                  <a:pt x="149" y="228"/>
                </a:lnTo>
                <a:lnTo>
                  <a:pt x="149" y="237"/>
                </a:lnTo>
                <a:lnTo>
                  <a:pt x="147" y="248"/>
                </a:lnTo>
                <a:lnTo>
                  <a:pt x="141" y="258"/>
                </a:lnTo>
                <a:lnTo>
                  <a:pt x="136" y="266"/>
                </a:lnTo>
                <a:lnTo>
                  <a:pt x="130" y="273"/>
                </a:lnTo>
                <a:lnTo>
                  <a:pt x="123" y="278"/>
                </a:lnTo>
                <a:lnTo>
                  <a:pt x="115" y="283"/>
                </a:lnTo>
                <a:lnTo>
                  <a:pt x="106" y="285"/>
                </a:lnTo>
                <a:lnTo>
                  <a:pt x="95" y="284"/>
                </a:lnTo>
                <a:lnTo>
                  <a:pt x="85" y="281"/>
                </a:lnTo>
                <a:lnTo>
                  <a:pt x="74" y="276"/>
                </a:lnTo>
                <a:lnTo>
                  <a:pt x="63" y="267"/>
                </a:lnTo>
                <a:lnTo>
                  <a:pt x="50" y="254"/>
                </a:lnTo>
                <a:lnTo>
                  <a:pt x="48" y="251"/>
                </a:lnTo>
                <a:lnTo>
                  <a:pt x="45" y="248"/>
                </a:lnTo>
                <a:lnTo>
                  <a:pt x="41" y="240"/>
                </a:lnTo>
                <a:lnTo>
                  <a:pt x="38" y="230"/>
                </a:lnTo>
                <a:lnTo>
                  <a:pt x="35" y="218"/>
                </a:lnTo>
                <a:lnTo>
                  <a:pt x="33" y="203"/>
                </a:lnTo>
                <a:lnTo>
                  <a:pt x="31" y="170"/>
                </a:lnTo>
                <a:lnTo>
                  <a:pt x="31" y="134"/>
                </a:lnTo>
                <a:lnTo>
                  <a:pt x="28" y="31"/>
                </a:lnTo>
                <a:lnTo>
                  <a:pt x="125" y="34"/>
                </a:lnTo>
                <a:lnTo>
                  <a:pt x="158" y="35"/>
                </a:lnTo>
                <a:lnTo>
                  <a:pt x="189" y="37"/>
                </a:lnTo>
                <a:lnTo>
                  <a:pt x="202" y="38"/>
                </a:lnTo>
                <a:lnTo>
                  <a:pt x="214" y="42"/>
                </a:lnTo>
                <a:lnTo>
                  <a:pt x="224" y="45"/>
                </a:lnTo>
                <a:lnTo>
                  <a:pt x="232" y="49"/>
                </a:lnTo>
                <a:lnTo>
                  <a:pt x="235" y="53"/>
                </a:lnTo>
                <a:lnTo>
                  <a:pt x="238" y="55"/>
                </a:lnTo>
                <a:lnTo>
                  <a:pt x="250" y="68"/>
                </a:lnTo>
                <a:lnTo>
                  <a:pt x="258" y="80"/>
                </a:lnTo>
                <a:lnTo>
                  <a:pt x="263" y="92"/>
                </a:lnTo>
                <a:lnTo>
                  <a:pt x="265" y="103"/>
                </a:lnTo>
                <a:lnTo>
                  <a:pt x="266" y="113"/>
                </a:lnTo>
                <a:lnTo>
                  <a:pt x="264" y="123"/>
                </a:lnTo>
                <a:lnTo>
                  <a:pt x="260" y="131"/>
                </a:lnTo>
                <a:lnTo>
                  <a:pt x="255" y="139"/>
                </a:lnTo>
                <a:lnTo>
                  <a:pt x="249" y="146"/>
                </a:lnTo>
                <a:lnTo>
                  <a:pt x="242" y="151"/>
                </a:lnTo>
                <a:lnTo>
                  <a:pt x="232" y="157"/>
                </a:lnTo>
                <a:lnTo>
                  <a:pt x="221" y="159"/>
                </a:lnTo>
                <a:lnTo>
                  <a:pt x="212" y="160"/>
                </a:lnTo>
                <a:lnTo>
                  <a:pt x="204" y="158"/>
                </a:lnTo>
                <a:lnTo>
                  <a:pt x="198" y="154"/>
                </a:lnTo>
                <a:lnTo>
                  <a:pt x="192" y="149"/>
                </a:lnTo>
                <a:lnTo>
                  <a:pt x="183" y="137"/>
                </a:lnTo>
                <a:lnTo>
                  <a:pt x="180" y="122"/>
                </a:lnTo>
                <a:lnTo>
                  <a:pt x="180" y="115"/>
                </a:lnTo>
                <a:lnTo>
                  <a:pt x="182" y="108"/>
                </a:lnTo>
                <a:lnTo>
                  <a:pt x="186" y="103"/>
                </a:lnTo>
                <a:lnTo>
                  <a:pt x="192" y="100"/>
                </a:lnTo>
                <a:lnTo>
                  <a:pt x="199" y="96"/>
                </a:lnTo>
                <a:lnTo>
                  <a:pt x="207" y="96"/>
                </a:lnTo>
                <a:lnTo>
                  <a:pt x="206" y="88"/>
                </a:lnTo>
                <a:lnTo>
                  <a:pt x="203" y="81"/>
                </a:lnTo>
                <a:lnTo>
                  <a:pt x="198" y="74"/>
                </a:lnTo>
                <a:lnTo>
                  <a:pt x="193" y="70"/>
                </a:lnTo>
                <a:lnTo>
                  <a:pt x="185" y="68"/>
                </a:lnTo>
                <a:lnTo>
                  <a:pt x="179" y="68"/>
                </a:lnTo>
                <a:lnTo>
                  <a:pt x="172" y="70"/>
                </a:lnTo>
                <a:lnTo>
                  <a:pt x="166" y="76"/>
                </a:lnTo>
                <a:lnTo>
                  <a:pt x="165" y="68"/>
                </a:lnTo>
                <a:lnTo>
                  <a:pt x="161" y="61"/>
                </a:lnTo>
                <a:lnTo>
                  <a:pt x="157" y="57"/>
                </a:lnTo>
                <a:lnTo>
                  <a:pt x="152" y="55"/>
                </a:lnTo>
                <a:lnTo>
                  <a:pt x="145" y="55"/>
                </a:lnTo>
                <a:lnTo>
                  <a:pt x="139" y="57"/>
                </a:lnTo>
                <a:lnTo>
                  <a:pt x="134" y="60"/>
                </a:lnTo>
                <a:lnTo>
                  <a:pt x="130" y="67"/>
                </a:lnTo>
                <a:lnTo>
                  <a:pt x="124" y="59"/>
                </a:lnTo>
                <a:lnTo>
                  <a:pt x="116" y="53"/>
                </a:lnTo>
                <a:lnTo>
                  <a:pt x="107" y="50"/>
                </a:lnTo>
                <a:lnTo>
                  <a:pt x="96" y="49"/>
                </a:lnTo>
                <a:lnTo>
                  <a:pt x="86" y="50"/>
                </a:lnTo>
                <a:lnTo>
                  <a:pt x="77" y="55"/>
                </a:lnTo>
                <a:lnTo>
                  <a:pt x="70" y="61"/>
                </a:lnTo>
                <a:lnTo>
                  <a:pt x="65" y="70"/>
                </a:lnTo>
                <a:lnTo>
                  <a:pt x="75" y="68"/>
                </a:lnTo>
                <a:lnTo>
                  <a:pt x="85" y="69"/>
                </a:lnTo>
                <a:lnTo>
                  <a:pt x="95" y="72"/>
                </a:lnTo>
                <a:lnTo>
                  <a:pt x="106" y="79"/>
                </a:lnTo>
                <a:lnTo>
                  <a:pt x="114" y="88"/>
                </a:lnTo>
                <a:lnTo>
                  <a:pt x="122" y="97"/>
                </a:lnTo>
                <a:lnTo>
                  <a:pt x="129" y="110"/>
                </a:lnTo>
                <a:lnTo>
                  <a:pt x="134" y="124"/>
                </a:lnTo>
                <a:lnTo>
                  <a:pt x="142" y="143"/>
                </a:lnTo>
                <a:lnTo>
                  <a:pt x="155" y="161"/>
                </a:lnTo>
                <a:lnTo>
                  <a:pt x="169" y="176"/>
                </a:lnTo>
                <a:lnTo>
                  <a:pt x="187" y="187"/>
                </a:lnTo>
                <a:lnTo>
                  <a:pt x="206" y="193"/>
                </a:lnTo>
                <a:lnTo>
                  <a:pt x="225" y="193"/>
                </a:lnTo>
                <a:lnTo>
                  <a:pt x="236" y="191"/>
                </a:lnTo>
                <a:lnTo>
                  <a:pt x="246" y="187"/>
                </a:lnTo>
                <a:lnTo>
                  <a:pt x="255" y="182"/>
                </a:lnTo>
                <a:lnTo>
                  <a:pt x="264" y="174"/>
                </a:lnTo>
                <a:lnTo>
                  <a:pt x="277" y="160"/>
                </a:lnTo>
                <a:lnTo>
                  <a:pt x="286" y="146"/>
                </a:lnTo>
                <a:lnTo>
                  <a:pt x="291" y="130"/>
                </a:lnTo>
                <a:lnTo>
                  <a:pt x="294" y="115"/>
                </a:lnTo>
                <a:lnTo>
                  <a:pt x="294" y="100"/>
                </a:lnTo>
                <a:lnTo>
                  <a:pt x="291" y="84"/>
                </a:lnTo>
                <a:lnTo>
                  <a:pt x="286" y="70"/>
                </a:lnTo>
                <a:lnTo>
                  <a:pt x="279" y="56"/>
                </a:lnTo>
                <a:lnTo>
                  <a:pt x="269" y="43"/>
                </a:lnTo>
                <a:lnTo>
                  <a:pt x="258" y="30"/>
                </a:lnTo>
                <a:lnTo>
                  <a:pt x="255" y="26"/>
                </a:lnTo>
                <a:lnTo>
                  <a:pt x="245" y="20"/>
                </a:lnTo>
                <a:lnTo>
                  <a:pt x="233" y="13"/>
                </a:lnTo>
                <a:lnTo>
                  <a:pt x="218" y="9"/>
                </a:lnTo>
                <a:lnTo>
                  <a:pt x="203" y="5"/>
                </a:lnTo>
                <a:lnTo>
                  <a:pt x="166" y="2"/>
                </a:lnTo>
                <a:lnTo>
                  <a:pt x="128" y="1"/>
                </a:lnTo>
                <a:lnTo>
                  <a:pt x="127" y="0"/>
                </a:lnTo>
                <a:lnTo>
                  <a:pt x="0" y="0"/>
                </a:lnTo>
                <a:lnTo>
                  <a:pt x="0" y="136"/>
                </a:lnTo>
                <a:lnTo>
                  <a:pt x="1" y="137"/>
                </a:lnTo>
                <a:lnTo>
                  <a:pt x="1" y="179"/>
                </a:lnTo>
                <a:lnTo>
                  <a:pt x="5" y="217"/>
                </a:lnTo>
                <a:lnTo>
                  <a:pt x="8" y="234"/>
                </a:lnTo>
                <a:lnTo>
                  <a:pt x="12" y="250"/>
                </a:lnTo>
                <a:lnTo>
                  <a:pt x="17" y="262"/>
                </a:lnTo>
                <a:lnTo>
                  <a:pt x="24" y="273"/>
                </a:lnTo>
                <a:lnTo>
                  <a:pt x="27" y="276"/>
                </a:lnTo>
                <a:lnTo>
                  <a:pt x="39" y="288"/>
                </a:lnTo>
                <a:lnTo>
                  <a:pt x="51" y="298"/>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14" name="Freeform 6">
            <a:extLst>
              <a:ext uri="{FF2B5EF4-FFF2-40B4-BE49-F238E27FC236}">
                <a16:creationId xmlns:a16="http://schemas.microsoft.com/office/drawing/2014/main" xmlns="" id="{00000000-0008-0000-0000-000006A80000}"/>
              </a:ext>
            </a:extLst>
          </xdr:cNvPr>
          <xdr:cNvSpPr>
            <a:spLocks/>
          </xdr:cNvSpPr>
        </xdr:nvSpPr>
        <xdr:spPr bwMode="auto">
          <a:xfrm>
            <a:off x="787" y="530"/>
            <a:ext cx="42" cy="28"/>
          </a:xfrm>
          <a:custGeom>
            <a:avLst/>
            <a:gdLst>
              <a:gd name="T0" fmla="*/ 215 w 294"/>
              <a:gd name="T1" fmla="*/ 3 h 313"/>
              <a:gd name="T2" fmla="*/ 172 w 294"/>
              <a:gd name="T3" fmla="*/ 2 h 313"/>
              <a:gd name="T4" fmla="*/ 132 w 294"/>
              <a:gd name="T5" fmla="*/ 32 h 313"/>
              <a:gd name="T6" fmla="*/ 117 w 294"/>
              <a:gd name="T7" fmla="*/ 61 h 313"/>
              <a:gd name="T8" fmla="*/ 120 w 294"/>
              <a:gd name="T9" fmla="*/ 114 h 313"/>
              <a:gd name="T10" fmla="*/ 159 w 294"/>
              <a:gd name="T11" fmla="*/ 162 h 313"/>
              <a:gd name="T12" fmla="*/ 203 w 294"/>
              <a:gd name="T13" fmla="*/ 184 h 313"/>
              <a:gd name="T14" fmla="*/ 226 w 294"/>
              <a:gd name="T15" fmla="*/ 211 h 313"/>
              <a:gd name="T16" fmla="*/ 228 w 294"/>
              <a:gd name="T17" fmla="*/ 243 h 313"/>
              <a:gd name="T18" fmla="*/ 247 w 294"/>
              <a:gd name="T19" fmla="*/ 221 h 313"/>
              <a:gd name="T20" fmla="*/ 245 w 294"/>
              <a:gd name="T21" fmla="*/ 190 h 313"/>
              <a:gd name="T22" fmla="*/ 238 w 294"/>
              <a:gd name="T23" fmla="*/ 171 h 313"/>
              <a:gd name="T24" fmla="*/ 243 w 294"/>
              <a:gd name="T25" fmla="*/ 152 h 313"/>
              <a:gd name="T26" fmla="*/ 230 w 294"/>
              <a:gd name="T27" fmla="*/ 137 h 313"/>
              <a:gd name="T28" fmla="*/ 230 w 294"/>
              <a:gd name="T29" fmla="*/ 121 h 313"/>
              <a:gd name="T30" fmla="*/ 224 w 294"/>
              <a:gd name="T31" fmla="*/ 102 h 313"/>
              <a:gd name="T32" fmla="*/ 204 w 294"/>
              <a:gd name="T33" fmla="*/ 92 h 313"/>
              <a:gd name="T34" fmla="*/ 198 w 294"/>
              <a:gd name="T35" fmla="*/ 114 h 313"/>
              <a:gd name="T36" fmla="*/ 180 w 294"/>
              <a:gd name="T37" fmla="*/ 120 h 313"/>
              <a:gd name="T38" fmla="*/ 151 w 294"/>
              <a:gd name="T39" fmla="*/ 102 h 313"/>
              <a:gd name="T40" fmla="*/ 145 w 294"/>
              <a:gd name="T41" fmla="*/ 76 h 313"/>
              <a:gd name="T42" fmla="*/ 157 w 294"/>
              <a:gd name="T43" fmla="*/ 47 h 313"/>
              <a:gd name="T44" fmla="*/ 178 w 294"/>
              <a:gd name="T45" fmla="*/ 32 h 313"/>
              <a:gd name="T46" fmla="*/ 208 w 294"/>
              <a:gd name="T47" fmla="*/ 33 h 313"/>
              <a:gd name="T48" fmla="*/ 244 w 294"/>
              <a:gd name="T49" fmla="*/ 59 h 313"/>
              <a:gd name="T50" fmla="*/ 252 w 294"/>
              <a:gd name="T51" fmla="*/ 73 h 313"/>
              <a:gd name="T52" fmla="*/ 260 w 294"/>
              <a:gd name="T53" fmla="*/ 111 h 313"/>
              <a:gd name="T54" fmla="*/ 264 w 294"/>
              <a:gd name="T55" fmla="*/ 281 h 313"/>
              <a:gd name="T56" fmla="*/ 135 w 294"/>
              <a:gd name="T57" fmla="*/ 279 h 313"/>
              <a:gd name="T58" fmla="*/ 79 w 294"/>
              <a:gd name="T59" fmla="*/ 272 h 313"/>
              <a:gd name="T60" fmla="*/ 56 w 294"/>
              <a:gd name="T61" fmla="*/ 259 h 313"/>
              <a:gd name="T62" fmla="*/ 31 w 294"/>
              <a:gd name="T63" fmla="*/ 221 h 313"/>
              <a:gd name="T64" fmla="*/ 30 w 294"/>
              <a:gd name="T65" fmla="*/ 190 h 313"/>
              <a:gd name="T66" fmla="*/ 51 w 294"/>
              <a:gd name="T67" fmla="*/ 162 h 313"/>
              <a:gd name="T68" fmla="*/ 81 w 294"/>
              <a:gd name="T69" fmla="*/ 154 h 313"/>
              <a:gd name="T70" fmla="*/ 102 w 294"/>
              <a:gd name="T71" fmla="*/ 164 h 313"/>
              <a:gd name="T72" fmla="*/ 113 w 294"/>
              <a:gd name="T73" fmla="*/ 198 h 313"/>
              <a:gd name="T74" fmla="*/ 101 w 294"/>
              <a:gd name="T75" fmla="*/ 213 h 313"/>
              <a:gd name="T76" fmla="*/ 87 w 294"/>
              <a:gd name="T77" fmla="*/ 225 h 313"/>
              <a:gd name="T78" fmla="*/ 101 w 294"/>
              <a:gd name="T79" fmla="*/ 243 h 313"/>
              <a:gd name="T80" fmla="*/ 121 w 294"/>
              <a:gd name="T81" fmla="*/ 243 h 313"/>
              <a:gd name="T82" fmla="*/ 132 w 294"/>
              <a:gd name="T83" fmla="*/ 252 h 313"/>
              <a:gd name="T84" fmla="*/ 149 w 294"/>
              <a:gd name="T85" fmla="*/ 259 h 313"/>
              <a:gd name="T86" fmla="*/ 163 w 294"/>
              <a:gd name="T87" fmla="*/ 246 h 313"/>
              <a:gd name="T88" fmla="*/ 187 w 294"/>
              <a:gd name="T89" fmla="*/ 264 h 313"/>
              <a:gd name="T90" fmla="*/ 217 w 294"/>
              <a:gd name="T91" fmla="*/ 258 h 313"/>
              <a:gd name="T92" fmla="*/ 218 w 294"/>
              <a:gd name="T93" fmla="*/ 245 h 313"/>
              <a:gd name="T94" fmla="*/ 188 w 294"/>
              <a:gd name="T95" fmla="*/ 234 h 313"/>
              <a:gd name="T96" fmla="*/ 166 w 294"/>
              <a:gd name="T97" fmla="*/ 203 h 313"/>
              <a:gd name="T98" fmla="*/ 140 w 294"/>
              <a:gd name="T99" fmla="*/ 152 h 313"/>
              <a:gd name="T100" fmla="*/ 88 w 294"/>
              <a:gd name="T101" fmla="*/ 121 h 313"/>
              <a:gd name="T102" fmla="*/ 49 w 294"/>
              <a:gd name="T103" fmla="*/ 127 h 313"/>
              <a:gd name="T104" fmla="*/ 18 w 294"/>
              <a:gd name="T105" fmla="*/ 154 h 313"/>
              <a:gd name="T106" fmla="*/ 0 w 294"/>
              <a:gd name="T107" fmla="*/ 198 h 313"/>
              <a:gd name="T108" fmla="*/ 8 w 294"/>
              <a:gd name="T109" fmla="*/ 243 h 313"/>
              <a:gd name="T110" fmla="*/ 35 w 294"/>
              <a:gd name="T111" fmla="*/ 283 h 313"/>
              <a:gd name="T112" fmla="*/ 60 w 294"/>
              <a:gd name="T113" fmla="*/ 301 h 313"/>
              <a:gd name="T114" fmla="*/ 127 w 294"/>
              <a:gd name="T115" fmla="*/ 312 h 313"/>
              <a:gd name="T116" fmla="*/ 293 w 294"/>
              <a:gd name="T117" fmla="*/ 313 h 313"/>
              <a:gd name="T118" fmla="*/ 293 w 294"/>
              <a:gd name="T119" fmla="*/ 136 h 313"/>
              <a:gd name="T120" fmla="*/ 283 w 294"/>
              <a:gd name="T121" fmla="*/ 64 h 313"/>
              <a:gd name="T122" fmla="*/ 266 w 294"/>
              <a:gd name="T123" fmla="*/ 37 h 313"/>
              <a:gd name="T124" fmla="*/ 242 w 294"/>
              <a:gd name="T125" fmla="*/ 15 h 3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4" h="313">
                <a:moveTo>
                  <a:pt x="242" y="16"/>
                </a:moveTo>
                <a:lnTo>
                  <a:pt x="228" y="9"/>
                </a:lnTo>
                <a:lnTo>
                  <a:pt x="215" y="3"/>
                </a:lnTo>
                <a:lnTo>
                  <a:pt x="201" y="0"/>
                </a:lnTo>
                <a:lnTo>
                  <a:pt x="186" y="0"/>
                </a:lnTo>
                <a:lnTo>
                  <a:pt x="172" y="2"/>
                </a:lnTo>
                <a:lnTo>
                  <a:pt x="159" y="9"/>
                </a:lnTo>
                <a:lnTo>
                  <a:pt x="145" y="18"/>
                </a:lnTo>
                <a:lnTo>
                  <a:pt x="132" y="32"/>
                </a:lnTo>
                <a:lnTo>
                  <a:pt x="125" y="41"/>
                </a:lnTo>
                <a:lnTo>
                  <a:pt x="120" y="51"/>
                </a:lnTo>
                <a:lnTo>
                  <a:pt x="117" y="61"/>
                </a:lnTo>
                <a:lnTo>
                  <a:pt x="115" y="72"/>
                </a:lnTo>
                <a:lnTo>
                  <a:pt x="115" y="93"/>
                </a:lnTo>
                <a:lnTo>
                  <a:pt x="120" y="114"/>
                </a:lnTo>
                <a:lnTo>
                  <a:pt x="130" y="132"/>
                </a:lnTo>
                <a:lnTo>
                  <a:pt x="143" y="149"/>
                </a:lnTo>
                <a:lnTo>
                  <a:pt x="159" y="162"/>
                </a:lnTo>
                <a:lnTo>
                  <a:pt x="177" y="171"/>
                </a:lnTo>
                <a:lnTo>
                  <a:pt x="191" y="176"/>
                </a:lnTo>
                <a:lnTo>
                  <a:pt x="203" y="184"/>
                </a:lnTo>
                <a:lnTo>
                  <a:pt x="212" y="191"/>
                </a:lnTo>
                <a:lnTo>
                  <a:pt x="220" y="201"/>
                </a:lnTo>
                <a:lnTo>
                  <a:pt x="226" y="211"/>
                </a:lnTo>
                <a:lnTo>
                  <a:pt x="229" y="221"/>
                </a:lnTo>
                <a:lnTo>
                  <a:pt x="230" y="232"/>
                </a:lnTo>
                <a:lnTo>
                  <a:pt x="228" y="243"/>
                </a:lnTo>
                <a:lnTo>
                  <a:pt x="237" y="239"/>
                </a:lnTo>
                <a:lnTo>
                  <a:pt x="243" y="231"/>
                </a:lnTo>
                <a:lnTo>
                  <a:pt x="247" y="221"/>
                </a:lnTo>
                <a:lnTo>
                  <a:pt x="249" y="211"/>
                </a:lnTo>
                <a:lnTo>
                  <a:pt x="248" y="200"/>
                </a:lnTo>
                <a:lnTo>
                  <a:pt x="245" y="190"/>
                </a:lnTo>
                <a:lnTo>
                  <a:pt x="240" y="182"/>
                </a:lnTo>
                <a:lnTo>
                  <a:pt x="232" y="175"/>
                </a:lnTo>
                <a:lnTo>
                  <a:pt x="238" y="171"/>
                </a:lnTo>
                <a:lnTo>
                  <a:pt x="242" y="165"/>
                </a:lnTo>
                <a:lnTo>
                  <a:pt x="243" y="159"/>
                </a:lnTo>
                <a:lnTo>
                  <a:pt x="243" y="152"/>
                </a:lnTo>
                <a:lnTo>
                  <a:pt x="241" y="145"/>
                </a:lnTo>
                <a:lnTo>
                  <a:pt x="237" y="140"/>
                </a:lnTo>
                <a:lnTo>
                  <a:pt x="230" y="137"/>
                </a:lnTo>
                <a:lnTo>
                  <a:pt x="223" y="134"/>
                </a:lnTo>
                <a:lnTo>
                  <a:pt x="228" y="128"/>
                </a:lnTo>
                <a:lnTo>
                  <a:pt x="230" y="121"/>
                </a:lnTo>
                <a:lnTo>
                  <a:pt x="230" y="115"/>
                </a:lnTo>
                <a:lnTo>
                  <a:pt x="228" y="107"/>
                </a:lnTo>
                <a:lnTo>
                  <a:pt x="224" y="102"/>
                </a:lnTo>
                <a:lnTo>
                  <a:pt x="219" y="96"/>
                </a:lnTo>
                <a:lnTo>
                  <a:pt x="212" y="93"/>
                </a:lnTo>
                <a:lnTo>
                  <a:pt x="204" y="92"/>
                </a:lnTo>
                <a:lnTo>
                  <a:pt x="204" y="101"/>
                </a:lnTo>
                <a:lnTo>
                  <a:pt x="201" y="108"/>
                </a:lnTo>
                <a:lnTo>
                  <a:pt x="198" y="114"/>
                </a:lnTo>
                <a:lnTo>
                  <a:pt x="193" y="117"/>
                </a:lnTo>
                <a:lnTo>
                  <a:pt x="186" y="119"/>
                </a:lnTo>
                <a:lnTo>
                  <a:pt x="180" y="120"/>
                </a:lnTo>
                <a:lnTo>
                  <a:pt x="167" y="117"/>
                </a:lnTo>
                <a:lnTo>
                  <a:pt x="155" y="108"/>
                </a:lnTo>
                <a:lnTo>
                  <a:pt x="151" y="102"/>
                </a:lnTo>
                <a:lnTo>
                  <a:pt x="146" y="95"/>
                </a:lnTo>
                <a:lnTo>
                  <a:pt x="145" y="86"/>
                </a:lnTo>
                <a:lnTo>
                  <a:pt x="145" y="76"/>
                </a:lnTo>
                <a:lnTo>
                  <a:pt x="148" y="65"/>
                </a:lnTo>
                <a:lnTo>
                  <a:pt x="153" y="55"/>
                </a:lnTo>
                <a:lnTo>
                  <a:pt x="157" y="47"/>
                </a:lnTo>
                <a:lnTo>
                  <a:pt x="163" y="40"/>
                </a:lnTo>
                <a:lnTo>
                  <a:pt x="170" y="35"/>
                </a:lnTo>
                <a:lnTo>
                  <a:pt x="178" y="32"/>
                </a:lnTo>
                <a:lnTo>
                  <a:pt x="187" y="29"/>
                </a:lnTo>
                <a:lnTo>
                  <a:pt x="198" y="29"/>
                </a:lnTo>
                <a:lnTo>
                  <a:pt x="208" y="33"/>
                </a:lnTo>
                <a:lnTo>
                  <a:pt x="219" y="38"/>
                </a:lnTo>
                <a:lnTo>
                  <a:pt x="232" y="47"/>
                </a:lnTo>
                <a:lnTo>
                  <a:pt x="244" y="59"/>
                </a:lnTo>
                <a:lnTo>
                  <a:pt x="246" y="62"/>
                </a:lnTo>
                <a:lnTo>
                  <a:pt x="248" y="65"/>
                </a:lnTo>
                <a:lnTo>
                  <a:pt x="252" y="73"/>
                </a:lnTo>
                <a:lnTo>
                  <a:pt x="255" y="84"/>
                </a:lnTo>
                <a:lnTo>
                  <a:pt x="258" y="96"/>
                </a:lnTo>
                <a:lnTo>
                  <a:pt x="260" y="111"/>
                </a:lnTo>
                <a:lnTo>
                  <a:pt x="262" y="144"/>
                </a:lnTo>
                <a:lnTo>
                  <a:pt x="262" y="179"/>
                </a:lnTo>
                <a:lnTo>
                  <a:pt x="264" y="281"/>
                </a:lnTo>
                <a:lnTo>
                  <a:pt x="167" y="279"/>
                </a:lnTo>
                <a:lnTo>
                  <a:pt x="168" y="279"/>
                </a:lnTo>
                <a:lnTo>
                  <a:pt x="135" y="279"/>
                </a:lnTo>
                <a:lnTo>
                  <a:pt x="104" y="277"/>
                </a:lnTo>
                <a:lnTo>
                  <a:pt x="91" y="276"/>
                </a:lnTo>
                <a:lnTo>
                  <a:pt x="79" y="272"/>
                </a:lnTo>
                <a:lnTo>
                  <a:pt x="70" y="269"/>
                </a:lnTo>
                <a:lnTo>
                  <a:pt x="62" y="265"/>
                </a:lnTo>
                <a:lnTo>
                  <a:pt x="56" y="259"/>
                </a:lnTo>
                <a:lnTo>
                  <a:pt x="44" y="246"/>
                </a:lnTo>
                <a:lnTo>
                  <a:pt x="36" y="233"/>
                </a:lnTo>
                <a:lnTo>
                  <a:pt x="31" y="221"/>
                </a:lnTo>
                <a:lnTo>
                  <a:pt x="29" y="210"/>
                </a:lnTo>
                <a:lnTo>
                  <a:pt x="29" y="200"/>
                </a:lnTo>
                <a:lnTo>
                  <a:pt x="30" y="190"/>
                </a:lnTo>
                <a:lnTo>
                  <a:pt x="34" y="182"/>
                </a:lnTo>
                <a:lnTo>
                  <a:pt x="39" y="174"/>
                </a:lnTo>
                <a:lnTo>
                  <a:pt x="51" y="162"/>
                </a:lnTo>
                <a:lnTo>
                  <a:pt x="62" y="156"/>
                </a:lnTo>
                <a:lnTo>
                  <a:pt x="72" y="154"/>
                </a:lnTo>
                <a:lnTo>
                  <a:pt x="81" y="154"/>
                </a:lnTo>
                <a:lnTo>
                  <a:pt x="89" y="155"/>
                </a:lnTo>
                <a:lnTo>
                  <a:pt x="96" y="160"/>
                </a:lnTo>
                <a:lnTo>
                  <a:pt x="102" y="164"/>
                </a:lnTo>
                <a:lnTo>
                  <a:pt x="111" y="177"/>
                </a:lnTo>
                <a:lnTo>
                  <a:pt x="113" y="191"/>
                </a:lnTo>
                <a:lnTo>
                  <a:pt x="113" y="198"/>
                </a:lnTo>
                <a:lnTo>
                  <a:pt x="111" y="205"/>
                </a:lnTo>
                <a:lnTo>
                  <a:pt x="107" y="210"/>
                </a:lnTo>
                <a:lnTo>
                  <a:pt x="101" y="213"/>
                </a:lnTo>
                <a:lnTo>
                  <a:pt x="94" y="217"/>
                </a:lnTo>
                <a:lnTo>
                  <a:pt x="86" y="217"/>
                </a:lnTo>
                <a:lnTo>
                  <a:pt x="87" y="225"/>
                </a:lnTo>
                <a:lnTo>
                  <a:pt x="90" y="233"/>
                </a:lnTo>
                <a:lnTo>
                  <a:pt x="95" y="239"/>
                </a:lnTo>
                <a:lnTo>
                  <a:pt x="101" y="243"/>
                </a:lnTo>
                <a:lnTo>
                  <a:pt x="108" y="245"/>
                </a:lnTo>
                <a:lnTo>
                  <a:pt x="115" y="245"/>
                </a:lnTo>
                <a:lnTo>
                  <a:pt x="121" y="243"/>
                </a:lnTo>
                <a:lnTo>
                  <a:pt x="127" y="237"/>
                </a:lnTo>
                <a:lnTo>
                  <a:pt x="129" y="245"/>
                </a:lnTo>
                <a:lnTo>
                  <a:pt x="132" y="252"/>
                </a:lnTo>
                <a:lnTo>
                  <a:pt x="137" y="256"/>
                </a:lnTo>
                <a:lnTo>
                  <a:pt x="142" y="258"/>
                </a:lnTo>
                <a:lnTo>
                  <a:pt x="149" y="259"/>
                </a:lnTo>
                <a:lnTo>
                  <a:pt x="155" y="257"/>
                </a:lnTo>
                <a:lnTo>
                  <a:pt x="160" y="253"/>
                </a:lnTo>
                <a:lnTo>
                  <a:pt x="163" y="246"/>
                </a:lnTo>
                <a:lnTo>
                  <a:pt x="169" y="255"/>
                </a:lnTo>
                <a:lnTo>
                  <a:pt x="177" y="260"/>
                </a:lnTo>
                <a:lnTo>
                  <a:pt x="187" y="264"/>
                </a:lnTo>
                <a:lnTo>
                  <a:pt x="198" y="265"/>
                </a:lnTo>
                <a:lnTo>
                  <a:pt x="208" y="263"/>
                </a:lnTo>
                <a:lnTo>
                  <a:pt x="217" y="258"/>
                </a:lnTo>
                <a:lnTo>
                  <a:pt x="224" y="252"/>
                </a:lnTo>
                <a:lnTo>
                  <a:pt x="228" y="243"/>
                </a:lnTo>
                <a:lnTo>
                  <a:pt x="218" y="245"/>
                </a:lnTo>
                <a:lnTo>
                  <a:pt x="208" y="244"/>
                </a:lnTo>
                <a:lnTo>
                  <a:pt x="198" y="241"/>
                </a:lnTo>
                <a:lnTo>
                  <a:pt x="188" y="234"/>
                </a:lnTo>
                <a:lnTo>
                  <a:pt x="179" y="226"/>
                </a:lnTo>
                <a:lnTo>
                  <a:pt x="172" y="216"/>
                </a:lnTo>
                <a:lnTo>
                  <a:pt x="166" y="203"/>
                </a:lnTo>
                <a:lnTo>
                  <a:pt x="161" y="189"/>
                </a:lnTo>
                <a:lnTo>
                  <a:pt x="153" y="170"/>
                </a:lnTo>
                <a:lnTo>
                  <a:pt x="140" y="152"/>
                </a:lnTo>
                <a:lnTo>
                  <a:pt x="125" y="138"/>
                </a:lnTo>
                <a:lnTo>
                  <a:pt x="108" y="127"/>
                </a:lnTo>
                <a:lnTo>
                  <a:pt x="88" y="121"/>
                </a:lnTo>
                <a:lnTo>
                  <a:pt x="69" y="121"/>
                </a:lnTo>
                <a:lnTo>
                  <a:pt x="58" y="124"/>
                </a:lnTo>
                <a:lnTo>
                  <a:pt x="49" y="127"/>
                </a:lnTo>
                <a:lnTo>
                  <a:pt x="40" y="132"/>
                </a:lnTo>
                <a:lnTo>
                  <a:pt x="31" y="140"/>
                </a:lnTo>
                <a:lnTo>
                  <a:pt x="18" y="154"/>
                </a:lnTo>
                <a:lnTo>
                  <a:pt x="9" y="168"/>
                </a:lnTo>
                <a:lnTo>
                  <a:pt x="3" y="183"/>
                </a:lnTo>
                <a:lnTo>
                  <a:pt x="0" y="198"/>
                </a:lnTo>
                <a:lnTo>
                  <a:pt x="0" y="213"/>
                </a:lnTo>
                <a:lnTo>
                  <a:pt x="3" y="229"/>
                </a:lnTo>
                <a:lnTo>
                  <a:pt x="8" y="243"/>
                </a:lnTo>
                <a:lnTo>
                  <a:pt x="15" y="257"/>
                </a:lnTo>
                <a:lnTo>
                  <a:pt x="25" y="271"/>
                </a:lnTo>
                <a:lnTo>
                  <a:pt x="35" y="283"/>
                </a:lnTo>
                <a:lnTo>
                  <a:pt x="39" y="288"/>
                </a:lnTo>
                <a:lnTo>
                  <a:pt x="48" y="294"/>
                </a:lnTo>
                <a:lnTo>
                  <a:pt x="60" y="301"/>
                </a:lnTo>
                <a:lnTo>
                  <a:pt x="75" y="305"/>
                </a:lnTo>
                <a:lnTo>
                  <a:pt x="91" y="309"/>
                </a:lnTo>
                <a:lnTo>
                  <a:pt x="127" y="312"/>
                </a:lnTo>
                <a:lnTo>
                  <a:pt x="166" y="313"/>
                </a:lnTo>
                <a:lnTo>
                  <a:pt x="166" y="312"/>
                </a:lnTo>
                <a:lnTo>
                  <a:pt x="293" y="313"/>
                </a:lnTo>
                <a:lnTo>
                  <a:pt x="293" y="177"/>
                </a:lnTo>
                <a:lnTo>
                  <a:pt x="294" y="177"/>
                </a:lnTo>
                <a:lnTo>
                  <a:pt x="293" y="136"/>
                </a:lnTo>
                <a:lnTo>
                  <a:pt x="290" y="96"/>
                </a:lnTo>
                <a:lnTo>
                  <a:pt x="287" y="80"/>
                </a:lnTo>
                <a:lnTo>
                  <a:pt x="283" y="64"/>
                </a:lnTo>
                <a:lnTo>
                  <a:pt x="277" y="51"/>
                </a:lnTo>
                <a:lnTo>
                  <a:pt x="270" y="41"/>
                </a:lnTo>
                <a:lnTo>
                  <a:pt x="266" y="37"/>
                </a:lnTo>
                <a:lnTo>
                  <a:pt x="255" y="26"/>
                </a:lnTo>
                <a:lnTo>
                  <a:pt x="242" y="16"/>
                </a:lnTo>
                <a:lnTo>
                  <a:pt x="242" y="15"/>
                </a:lnTo>
                <a:lnTo>
                  <a:pt x="242" y="16"/>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15" name="Freeform 7">
            <a:extLst>
              <a:ext uri="{FF2B5EF4-FFF2-40B4-BE49-F238E27FC236}">
                <a16:creationId xmlns:a16="http://schemas.microsoft.com/office/drawing/2014/main" xmlns="" id="{00000000-0008-0000-0000-000007A80000}"/>
              </a:ext>
            </a:extLst>
          </xdr:cNvPr>
          <xdr:cNvSpPr>
            <a:spLocks/>
          </xdr:cNvSpPr>
        </xdr:nvSpPr>
        <xdr:spPr bwMode="auto">
          <a:xfrm>
            <a:off x="277" y="530"/>
            <a:ext cx="42" cy="28"/>
          </a:xfrm>
          <a:custGeom>
            <a:avLst/>
            <a:gdLst>
              <a:gd name="T0" fmla="*/ 79 w 294"/>
              <a:gd name="T1" fmla="*/ 3 h 313"/>
              <a:gd name="T2" fmla="*/ 121 w 294"/>
              <a:gd name="T3" fmla="*/ 2 h 313"/>
              <a:gd name="T4" fmla="*/ 161 w 294"/>
              <a:gd name="T5" fmla="*/ 32 h 313"/>
              <a:gd name="T6" fmla="*/ 176 w 294"/>
              <a:gd name="T7" fmla="*/ 61 h 313"/>
              <a:gd name="T8" fmla="*/ 173 w 294"/>
              <a:gd name="T9" fmla="*/ 114 h 313"/>
              <a:gd name="T10" fmla="*/ 134 w 294"/>
              <a:gd name="T11" fmla="*/ 162 h 313"/>
              <a:gd name="T12" fmla="*/ 91 w 294"/>
              <a:gd name="T13" fmla="*/ 184 h 313"/>
              <a:gd name="T14" fmla="*/ 67 w 294"/>
              <a:gd name="T15" fmla="*/ 211 h 313"/>
              <a:gd name="T16" fmla="*/ 65 w 294"/>
              <a:gd name="T17" fmla="*/ 243 h 313"/>
              <a:gd name="T18" fmla="*/ 46 w 294"/>
              <a:gd name="T19" fmla="*/ 221 h 313"/>
              <a:gd name="T20" fmla="*/ 48 w 294"/>
              <a:gd name="T21" fmla="*/ 190 h 313"/>
              <a:gd name="T22" fmla="*/ 55 w 294"/>
              <a:gd name="T23" fmla="*/ 171 h 313"/>
              <a:gd name="T24" fmla="*/ 50 w 294"/>
              <a:gd name="T25" fmla="*/ 152 h 313"/>
              <a:gd name="T26" fmla="*/ 63 w 294"/>
              <a:gd name="T27" fmla="*/ 137 h 313"/>
              <a:gd name="T28" fmla="*/ 63 w 294"/>
              <a:gd name="T29" fmla="*/ 121 h 313"/>
              <a:gd name="T30" fmla="*/ 69 w 294"/>
              <a:gd name="T31" fmla="*/ 102 h 313"/>
              <a:gd name="T32" fmla="*/ 90 w 294"/>
              <a:gd name="T33" fmla="*/ 92 h 313"/>
              <a:gd name="T34" fmla="*/ 96 w 294"/>
              <a:gd name="T35" fmla="*/ 114 h 313"/>
              <a:gd name="T36" fmla="*/ 114 w 294"/>
              <a:gd name="T37" fmla="*/ 120 h 313"/>
              <a:gd name="T38" fmla="*/ 143 w 294"/>
              <a:gd name="T39" fmla="*/ 102 h 313"/>
              <a:gd name="T40" fmla="*/ 149 w 294"/>
              <a:gd name="T41" fmla="*/ 76 h 313"/>
              <a:gd name="T42" fmla="*/ 136 w 294"/>
              <a:gd name="T43" fmla="*/ 47 h 313"/>
              <a:gd name="T44" fmla="*/ 115 w 294"/>
              <a:gd name="T45" fmla="*/ 32 h 313"/>
              <a:gd name="T46" fmla="*/ 85 w 294"/>
              <a:gd name="T47" fmla="*/ 33 h 313"/>
              <a:gd name="T48" fmla="*/ 50 w 294"/>
              <a:gd name="T49" fmla="*/ 59 h 313"/>
              <a:gd name="T50" fmla="*/ 41 w 294"/>
              <a:gd name="T51" fmla="*/ 73 h 313"/>
              <a:gd name="T52" fmla="*/ 33 w 294"/>
              <a:gd name="T53" fmla="*/ 111 h 313"/>
              <a:gd name="T54" fmla="*/ 28 w 294"/>
              <a:gd name="T55" fmla="*/ 281 h 313"/>
              <a:gd name="T56" fmla="*/ 189 w 294"/>
              <a:gd name="T57" fmla="*/ 277 h 313"/>
              <a:gd name="T58" fmla="*/ 224 w 294"/>
              <a:gd name="T59" fmla="*/ 269 h 313"/>
              <a:gd name="T60" fmla="*/ 250 w 294"/>
              <a:gd name="T61" fmla="*/ 246 h 313"/>
              <a:gd name="T62" fmla="*/ 265 w 294"/>
              <a:gd name="T63" fmla="*/ 210 h 313"/>
              <a:gd name="T64" fmla="*/ 260 w 294"/>
              <a:gd name="T65" fmla="*/ 182 h 313"/>
              <a:gd name="T66" fmla="*/ 232 w 294"/>
              <a:gd name="T67" fmla="*/ 156 h 313"/>
              <a:gd name="T68" fmla="*/ 204 w 294"/>
              <a:gd name="T69" fmla="*/ 155 h 313"/>
              <a:gd name="T70" fmla="*/ 183 w 294"/>
              <a:gd name="T71" fmla="*/ 177 h 313"/>
              <a:gd name="T72" fmla="*/ 182 w 294"/>
              <a:gd name="T73" fmla="*/ 205 h 313"/>
              <a:gd name="T74" fmla="*/ 199 w 294"/>
              <a:gd name="T75" fmla="*/ 217 h 313"/>
              <a:gd name="T76" fmla="*/ 203 w 294"/>
              <a:gd name="T77" fmla="*/ 233 h 313"/>
              <a:gd name="T78" fmla="*/ 185 w 294"/>
              <a:gd name="T79" fmla="*/ 245 h 313"/>
              <a:gd name="T80" fmla="*/ 166 w 294"/>
              <a:gd name="T81" fmla="*/ 237 h 313"/>
              <a:gd name="T82" fmla="*/ 157 w 294"/>
              <a:gd name="T83" fmla="*/ 256 h 313"/>
              <a:gd name="T84" fmla="*/ 139 w 294"/>
              <a:gd name="T85" fmla="*/ 257 h 313"/>
              <a:gd name="T86" fmla="*/ 124 w 294"/>
              <a:gd name="T87" fmla="*/ 255 h 313"/>
              <a:gd name="T88" fmla="*/ 96 w 294"/>
              <a:gd name="T89" fmla="*/ 265 h 313"/>
              <a:gd name="T90" fmla="*/ 70 w 294"/>
              <a:gd name="T91" fmla="*/ 252 h 313"/>
              <a:gd name="T92" fmla="*/ 85 w 294"/>
              <a:gd name="T93" fmla="*/ 244 h 313"/>
              <a:gd name="T94" fmla="*/ 114 w 294"/>
              <a:gd name="T95" fmla="*/ 226 h 313"/>
              <a:gd name="T96" fmla="*/ 134 w 294"/>
              <a:gd name="T97" fmla="*/ 189 h 313"/>
              <a:gd name="T98" fmla="*/ 169 w 294"/>
              <a:gd name="T99" fmla="*/ 138 h 313"/>
              <a:gd name="T100" fmla="*/ 225 w 294"/>
              <a:gd name="T101" fmla="*/ 121 h 313"/>
              <a:gd name="T102" fmla="*/ 255 w 294"/>
              <a:gd name="T103" fmla="*/ 132 h 313"/>
              <a:gd name="T104" fmla="*/ 286 w 294"/>
              <a:gd name="T105" fmla="*/ 168 h 313"/>
              <a:gd name="T106" fmla="*/ 294 w 294"/>
              <a:gd name="T107" fmla="*/ 213 h 313"/>
              <a:gd name="T108" fmla="*/ 279 w 294"/>
              <a:gd name="T109" fmla="*/ 257 h 313"/>
              <a:gd name="T110" fmla="*/ 255 w 294"/>
              <a:gd name="T111" fmla="*/ 288 h 313"/>
              <a:gd name="T112" fmla="*/ 218 w 294"/>
              <a:gd name="T113" fmla="*/ 305 h 313"/>
              <a:gd name="T114" fmla="*/ 128 w 294"/>
              <a:gd name="T115" fmla="*/ 313 h 313"/>
              <a:gd name="T116" fmla="*/ 0 w 294"/>
              <a:gd name="T117" fmla="*/ 177 h 313"/>
              <a:gd name="T118" fmla="*/ 5 w 294"/>
              <a:gd name="T119" fmla="*/ 96 h 313"/>
              <a:gd name="T120" fmla="*/ 17 w 294"/>
              <a:gd name="T121" fmla="*/ 51 h 313"/>
              <a:gd name="T122" fmla="*/ 51 w 294"/>
              <a:gd name="T123" fmla="*/ 16 h 3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94" h="313">
                <a:moveTo>
                  <a:pt x="51" y="16"/>
                </a:moveTo>
                <a:lnTo>
                  <a:pt x="65" y="9"/>
                </a:lnTo>
                <a:lnTo>
                  <a:pt x="79" y="3"/>
                </a:lnTo>
                <a:lnTo>
                  <a:pt x="92" y="0"/>
                </a:lnTo>
                <a:lnTo>
                  <a:pt x="107" y="0"/>
                </a:lnTo>
                <a:lnTo>
                  <a:pt x="121" y="2"/>
                </a:lnTo>
                <a:lnTo>
                  <a:pt x="135" y="9"/>
                </a:lnTo>
                <a:lnTo>
                  <a:pt x="149" y="18"/>
                </a:lnTo>
                <a:lnTo>
                  <a:pt x="161" y="32"/>
                </a:lnTo>
                <a:lnTo>
                  <a:pt x="168" y="41"/>
                </a:lnTo>
                <a:lnTo>
                  <a:pt x="173" y="51"/>
                </a:lnTo>
                <a:lnTo>
                  <a:pt x="176" y="61"/>
                </a:lnTo>
                <a:lnTo>
                  <a:pt x="178" y="72"/>
                </a:lnTo>
                <a:lnTo>
                  <a:pt x="178" y="93"/>
                </a:lnTo>
                <a:lnTo>
                  <a:pt x="173" y="114"/>
                </a:lnTo>
                <a:lnTo>
                  <a:pt x="163" y="132"/>
                </a:lnTo>
                <a:lnTo>
                  <a:pt x="150" y="149"/>
                </a:lnTo>
                <a:lnTo>
                  <a:pt x="134" y="162"/>
                </a:lnTo>
                <a:lnTo>
                  <a:pt x="116" y="171"/>
                </a:lnTo>
                <a:lnTo>
                  <a:pt x="102" y="176"/>
                </a:lnTo>
                <a:lnTo>
                  <a:pt x="91" y="184"/>
                </a:lnTo>
                <a:lnTo>
                  <a:pt x="81" y="191"/>
                </a:lnTo>
                <a:lnTo>
                  <a:pt x="73" y="201"/>
                </a:lnTo>
                <a:lnTo>
                  <a:pt x="67" y="211"/>
                </a:lnTo>
                <a:lnTo>
                  <a:pt x="64" y="221"/>
                </a:lnTo>
                <a:lnTo>
                  <a:pt x="63" y="232"/>
                </a:lnTo>
                <a:lnTo>
                  <a:pt x="65" y="243"/>
                </a:lnTo>
                <a:lnTo>
                  <a:pt x="56" y="239"/>
                </a:lnTo>
                <a:lnTo>
                  <a:pt x="50" y="231"/>
                </a:lnTo>
                <a:lnTo>
                  <a:pt x="46" y="221"/>
                </a:lnTo>
                <a:lnTo>
                  <a:pt x="45" y="211"/>
                </a:lnTo>
                <a:lnTo>
                  <a:pt x="45" y="200"/>
                </a:lnTo>
                <a:lnTo>
                  <a:pt x="48" y="190"/>
                </a:lnTo>
                <a:lnTo>
                  <a:pt x="54" y="182"/>
                </a:lnTo>
                <a:lnTo>
                  <a:pt x="61" y="175"/>
                </a:lnTo>
                <a:lnTo>
                  <a:pt x="55" y="171"/>
                </a:lnTo>
                <a:lnTo>
                  <a:pt x="52" y="165"/>
                </a:lnTo>
                <a:lnTo>
                  <a:pt x="50" y="159"/>
                </a:lnTo>
                <a:lnTo>
                  <a:pt x="50" y="152"/>
                </a:lnTo>
                <a:lnTo>
                  <a:pt x="52" y="145"/>
                </a:lnTo>
                <a:lnTo>
                  <a:pt x="56" y="140"/>
                </a:lnTo>
                <a:lnTo>
                  <a:pt x="63" y="137"/>
                </a:lnTo>
                <a:lnTo>
                  <a:pt x="70" y="134"/>
                </a:lnTo>
                <a:lnTo>
                  <a:pt x="65" y="128"/>
                </a:lnTo>
                <a:lnTo>
                  <a:pt x="63" y="121"/>
                </a:lnTo>
                <a:lnTo>
                  <a:pt x="63" y="115"/>
                </a:lnTo>
                <a:lnTo>
                  <a:pt x="65" y="107"/>
                </a:lnTo>
                <a:lnTo>
                  <a:pt x="69" y="102"/>
                </a:lnTo>
                <a:lnTo>
                  <a:pt x="75" y="96"/>
                </a:lnTo>
                <a:lnTo>
                  <a:pt x="82" y="93"/>
                </a:lnTo>
                <a:lnTo>
                  <a:pt x="90" y="92"/>
                </a:lnTo>
                <a:lnTo>
                  <a:pt x="90" y="101"/>
                </a:lnTo>
                <a:lnTo>
                  <a:pt x="93" y="108"/>
                </a:lnTo>
                <a:lnTo>
                  <a:pt x="96" y="114"/>
                </a:lnTo>
                <a:lnTo>
                  <a:pt x="101" y="117"/>
                </a:lnTo>
                <a:lnTo>
                  <a:pt x="108" y="119"/>
                </a:lnTo>
                <a:lnTo>
                  <a:pt x="114" y="120"/>
                </a:lnTo>
                <a:lnTo>
                  <a:pt x="127" y="117"/>
                </a:lnTo>
                <a:lnTo>
                  <a:pt x="139" y="108"/>
                </a:lnTo>
                <a:lnTo>
                  <a:pt x="143" y="102"/>
                </a:lnTo>
                <a:lnTo>
                  <a:pt x="148" y="95"/>
                </a:lnTo>
                <a:lnTo>
                  <a:pt x="149" y="86"/>
                </a:lnTo>
                <a:lnTo>
                  <a:pt x="149" y="76"/>
                </a:lnTo>
                <a:lnTo>
                  <a:pt x="147" y="65"/>
                </a:lnTo>
                <a:lnTo>
                  <a:pt x="141" y="55"/>
                </a:lnTo>
                <a:lnTo>
                  <a:pt x="136" y="47"/>
                </a:lnTo>
                <a:lnTo>
                  <a:pt x="130" y="40"/>
                </a:lnTo>
                <a:lnTo>
                  <a:pt x="123" y="35"/>
                </a:lnTo>
                <a:lnTo>
                  <a:pt x="115" y="32"/>
                </a:lnTo>
                <a:lnTo>
                  <a:pt x="106" y="29"/>
                </a:lnTo>
                <a:lnTo>
                  <a:pt x="95" y="29"/>
                </a:lnTo>
                <a:lnTo>
                  <a:pt x="85" y="33"/>
                </a:lnTo>
                <a:lnTo>
                  <a:pt x="74" y="38"/>
                </a:lnTo>
                <a:lnTo>
                  <a:pt x="63" y="47"/>
                </a:lnTo>
                <a:lnTo>
                  <a:pt x="50" y="59"/>
                </a:lnTo>
                <a:lnTo>
                  <a:pt x="48" y="62"/>
                </a:lnTo>
                <a:lnTo>
                  <a:pt x="45" y="65"/>
                </a:lnTo>
                <a:lnTo>
                  <a:pt x="41" y="73"/>
                </a:lnTo>
                <a:lnTo>
                  <a:pt x="38" y="84"/>
                </a:lnTo>
                <a:lnTo>
                  <a:pt x="35" y="96"/>
                </a:lnTo>
                <a:lnTo>
                  <a:pt x="33" y="111"/>
                </a:lnTo>
                <a:lnTo>
                  <a:pt x="31" y="144"/>
                </a:lnTo>
                <a:lnTo>
                  <a:pt x="31" y="179"/>
                </a:lnTo>
                <a:lnTo>
                  <a:pt x="28" y="281"/>
                </a:lnTo>
                <a:lnTo>
                  <a:pt x="125" y="279"/>
                </a:lnTo>
                <a:lnTo>
                  <a:pt x="158" y="279"/>
                </a:lnTo>
                <a:lnTo>
                  <a:pt x="189" y="277"/>
                </a:lnTo>
                <a:lnTo>
                  <a:pt x="202" y="276"/>
                </a:lnTo>
                <a:lnTo>
                  <a:pt x="214" y="272"/>
                </a:lnTo>
                <a:lnTo>
                  <a:pt x="224" y="269"/>
                </a:lnTo>
                <a:lnTo>
                  <a:pt x="232" y="265"/>
                </a:lnTo>
                <a:lnTo>
                  <a:pt x="238" y="259"/>
                </a:lnTo>
                <a:lnTo>
                  <a:pt x="250" y="246"/>
                </a:lnTo>
                <a:lnTo>
                  <a:pt x="258" y="233"/>
                </a:lnTo>
                <a:lnTo>
                  <a:pt x="263" y="221"/>
                </a:lnTo>
                <a:lnTo>
                  <a:pt x="265" y="210"/>
                </a:lnTo>
                <a:lnTo>
                  <a:pt x="266" y="200"/>
                </a:lnTo>
                <a:lnTo>
                  <a:pt x="264" y="190"/>
                </a:lnTo>
                <a:lnTo>
                  <a:pt x="260" y="182"/>
                </a:lnTo>
                <a:lnTo>
                  <a:pt x="255" y="174"/>
                </a:lnTo>
                <a:lnTo>
                  <a:pt x="242" y="162"/>
                </a:lnTo>
                <a:lnTo>
                  <a:pt x="232" y="156"/>
                </a:lnTo>
                <a:lnTo>
                  <a:pt x="221" y="154"/>
                </a:lnTo>
                <a:lnTo>
                  <a:pt x="212" y="154"/>
                </a:lnTo>
                <a:lnTo>
                  <a:pt x="204" y="155"/>
                </a:lnTo>
                <a:lnTo>
                  <a:pt x="198" y="160"/>
                </a:lnTo>
                <a:lnTo>
                  <a:pt x="192" y="164"/>
                </a:lnTo>
                <a:lnTo>
                  <a:pt x="183" y="177"/>
                </a:lnTo>
                <a:lnTo>
                  <a:pt x="180" y="191"/>
                </a:lnTo>
                <a:lnTo>
                  <a:pt x="180" y="198"/>
                </a:lnTo>
                <a:lnTo>
                  <a:pt x="182" y="205"/>
                </a:lnTo>
                <a:lnTo>
                  <a:pt x="186" y="210"/>
                </a:lnTo>
                <a:lnTo>
                  <a:pt x="192" y="213"/>
                </a:lnTo>
                <a:lnTo>
                  <a:pt x="199" y="217"/>
                </a:lnTo>
                <a:lnTo>
                  <a:pt x="207" y="217"/>
                </a:lnTo>
                <a:lnTo>
                  <a:pt x="206" y="225"/>
                </a:lnTo>
                <a:lnTo>
                  <a:pt x="203" y="233"/>
                </a:lnTo>
                <a:lnTo>
                  <a:pt x="198" y="239"/>
                </a:lnTo>
                <a:lnTo>
                  <a:pt x="193" y="243"/>
                </a:lnTo>
                <a:lnTo>
                  <a:pt x="185" y="245"/>
                </a:lnTo>
                <a:lnTo>
                  <a:pt x="179" y="245"/>
                </a:lnTo>
                <a:lnTo>
                  <a:pt x="172" y="243"/>
                </a:lnTo>
                <a:lnTo>
                  <a:pt x="166" y="237"/>
                </a:lnTo>
                <a:lnTo>
                  <a:pt x="165" y="245"/>
                </a:lnTo>
                <a:lnTo>
                  <a:pt x="161" y="252"/>
                </a:lnTo>
                <a:lnTo>
                  <a:pt x="157" y="256"/>
                </a:lnTo>
                <a:lnTo>
                  <a:pt x="152" y="258"/>
                </a:lnTo>
                <a:lnTo>
                  <a:pt x="145" y="259"/>
                </a:lnTo>
                <a:lnTo>
                  <a:pt x="139" y="257"/>
                </a:lnTo>
                <a:lnTo>
                  <a:pt x="134" y="253"/>
                </a:lnTo>
                <a:lnTo>
                  <a:pt x="130" y="246"/>
                </a:lnTo>
                <a:lnTo>
                  <a:pt x="124" y="255"/>
                </a:lnTo>
                <a:lnTo>
                  <a:pt x="116" y="260"/>
                </a:lnTo>
                <a:lnTo>
                  <a:pt x="107" y="264"/>
                </a:lnTo>
                <a:lnTo>
                  <a:pt x="96" y="265"/>
                </a:lnTo>
                <a:lnTo>
                  <a:pt x="86" y="263"/>
                </a:lnTo>
                <a:lnTo>
                  <a:pt x="77" y="258"/>
                </a:lnTo>
                <a:lnTo>
                  <a:pt x="70" y="252"/>
                </a:lnTo>
                <a:lnTo>
                  <a:pt x="65" y="243"/>
                </a:lnTo>
                <a:lnTo>
                  <a:pt x="75" y="245"/>
                </a:lnTo>
                <a:lnTo>
                  <a:pt x="85" y="244"/>
                </a:lnTo>
                <a:lnTo>
                  <a:pt x="95" y="241"/>
                </a:lnTo>
                <a:lnTo>
                  <a:pt x="106" y="234"/>
                </a:lnTo>
                <a:lnTo>
                  <a:pt x="114" y="226"/>
                </a:lnTo>
                <a:lnTo>
                  <a:pt x="122" y="216"/>
                </a:lnTo>
                <a:lnTo>
                  <a:pt x="129" y="203"/>
                </a:lnTo>
                <a:lnTo>
                  <a:pt x="134" y="189"/>
                </a:lnTo>
                <a:lnTo>
                  <a:pt x="142" y="170"/>
                </a:lnTo>
                <a:lnTo>
                  <a:pt x="155" y="152"/>
                </a:lnTo>
                <a:lnTo>
                  <a:pt x="169" y="138"/>
                </a:lnTo>
                <a:lnTo>
                  <a:pt x="187" y="127"/>
                </a:lnTo>
                <a:lnTo>
                  <a:pt x="206" y="121"/>
                </a:lnTo>
                <a:lnTo>
                  <a:pt x="225" y="121"/>
                </a:lnTo>
                <a:lnTo>
                  <a:pt x="236" y="124"/>
                </a:lnTo>
                <a:lnTo>
                  <a:pt x="246" y="127"/>
                </a:lnTo>
                <a:lnTo>
                  <a:pt x="255" y="132"/>
                </a:lnTo>
                <a:lnTo>
                  <a:pt x="264" y="140"/>
                </a:lnTo>
                <a:lnTo>
                  <a:pt x="277" y="154"/>
                </a:lnTo>
                <a:lnTo>
                  <a:pt x="286" y="168"/>
                </a:lnTo>
                <a:lnTo>
                  <a:pt x="291" y="183"/>
                </a:lnTo>
                <a:lnTo>
                  <a:pt x="294" y="198"/>
                </a:lnTo>
                <a:lnTo>
                  <a:pt x="294" y="213"/>
                </a:lnTo>
                <a:lnTo>
                  <a:pt x="291" y="229"/>
                </a:lnTo>
                <a:lnTo>
                  <a:pt x="286" y="243"/>
                </a:lnTo>
                <a:lnTo>
                  <a:pt x="279" y="257"/>
                </a:lnTo>
                <a:lnTo>
                  <a:pt x="269" y="271"/>
                </a:lnTo>
                <a:lnTo>
                  <a:pt x="258" y="283"/>
                </a:lnTo>
                <a:lnTo>
                  <a:pt x="255" y="288"/>
                </a:lnTo>
                <a:lnTo>
                  <a:pt x="245" y="294"/>
                </a:lnTo>
                <a:lnTo>
                  <a:pt x="233" y="301"/>
                </a:lnTo>
                <a:lnTo>
                  <a:pt x="218" y="305"/>
                </a:lnTo>
                <a:lnTo>
                  <a:pt x="203" y="309"/>
                </a:lnTo>
                <a:lnTo>
                  <a:pt x="166" y="312"/>
                </a:lnTo>
                <a:lnTo>
                  <a:pt x="128" y="313"/>
                </a:lnTo>
                <a:lnTo>
                  <a:pt x="127" y="312"/>
                </a:lnTo>
                <a:lnTo>
                  <a:pt x="0" y="313"/>
                </a:lnTo>
                <a:lnTo>
                  <a:pt x="0" y="177"/>
                </a:lnTo>
                <a:lnTo>
                  <a:pt x="1" y="177"/>
                </a:lnTo>
                <a:lnTo>
                  <a:pt x="1" y="136"/>
                </a:lnTo>
                <a:lnTo>
                  <a:pt x="5" y="96"/>
                </a:lnTo>
                <a:lnTo>
                  <a:pt x="8" y="80"/>
                </a:lnTo>
                <a:lnTo>
                  <a:pt x="12" y="64"/>
                </a:lnTo>
                <a:lnTo>
                  <a:pt x="17" y="51"/>
                </a:lnTo>
                <a:lnTo>
                  <a:pt x="24" y="41"/>
                </a:lnTo>
                <a:lnTo>
                  <a:pt x="27" y="37"/>
                </a:lnTo>
                <a:lnTo>
                  <a:pt x="51" y="16"/>
                </a:lnTo>
                <a:lnTo>
                  <a:pt x="51" y="15"/>
                </a:lnTo>
                <a:lnTo>
                  <a:pt x="51" y="16"/>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16" name="Freeform 8">
            <a:extLst>
              <a:ext uri="{FF2B5EF4-FFF2-40B4-BE49-F238E27FC236}">
                <a16:creationId xmlns:a16="http://schemas.microsoft.com/office/drawing/2014/main" xmlns="" id="{00000000-0008-0000-0000-000008A80000}"/>
              </a:ext>
            </a:extLst>
          </xdr:cNvPr>
          <xdr:cNvSpPr>
            <a:spLocks/>
          </xdr:cNvSpPr>
        </xdr:nvSpPr>
        <xdr:spPr bwMode="auto">
          <a:xfrm>
            <a:off x="553" y="308"/>
            <a:ext cx="239" cy="5"/>
          </a:xfrm>
          <a:custGeom>
            <a:avLst/>
            <a:gdLst>
              <a:gd name="T0" fmla="*/ 1653 w 1673"/>
              <a:gd name="T1" fmla="*/ 51 h 51"/>
              <a:gd name="T2" fmla="*/ 1646 w 1673"/>
              <a:gd name="T3" fmla="*/ 46 h 51"/>
              <a:gd name="T4" fmla="*/ 1636 w 1673"/>
              <a:gd name="T5" fmla="*/ 42 h 51"/>
              <a:gd name="T6" fmla="*/ 1625 w 1673"/>
              <a:gd name="T7" fmla="*/ 39 h 51"/>
              <a:gd name="T8" fmla="*/ 1610 w 1673"/>
              <a:gd name="T9" fmla="*/ 37 h 51"/>
              <a:gd name="T10" fmla="*/ 1580 w 1673"/>
              <a:gd name="T11" fmla="*/ 33 h 51"/>
              <a:gd name="T12" fmla="*/ 1546 w 1673"/>
              <a:gd name="T13" fmla="*/ 32 h 51"/>
              <a:gd name="T14" fmla="*/ 1545 w 1673"/>
              <a:gd name="T15" fmla="*/ 31 h 51"/>
              <a:gd name="T16" fmla="*/ 0 w 1673"/>
              <a:gd name="T17" fmla="*/ 31 h 51"/>
              <a:gd name="T18" fmla="*/ 0 w 1673"/>
              <a:gd name="T19" fmla="*/ 0 h 51"/>
              <a:gd name="T20" fmla="*/ 1548 w 1673"/>
              <a:gd name="T21" fmla="*/ 0 h 51"/>
              <a:gd name="T22" fmla="*/ 1586 w 1673"/>
              <a:gd name="T23" fmla="*/ 2 h 51"/>
              <a:gd name="T24" fmla="*/ 1622 w 1673"/>
              <a:gd name="T25" fmla="*/ 5 h 51"/>
              <a:gd name="T26" fmla="*/ 1637 w 1673"/>
              <a:gd name="T27" fmla="*/ 8 h 51"/>
              <a:gd name="T28" fmla="*/ 1651 w 1673"/>
              <a:gd name="T29" fmla="*/ 13 h 51"/>
              <a:gd name="T30" fmla="*/ 1664 w 1673"/>
              <a:gd name="T31" fmla="*/ 18 h 51"/>
              <a:gd name="T32" fmla="*/ 1673 w 1673"/>
              <a:gd name="T33" fmla="*/ 25 h 51"/>
              <a:gd name="T34" fmla="*/ 1653 w 1673"/>
              <a:gd name="T35"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673" h="51">
                <a:moveTo>
                  <a:pt x="1653" y="51"/>
                </a:moveTo>
                <a:lnTo>
                  <a:pt x="1646" y="46"/>
                </a:lnTo>
                <a:lnTo>
                  <a:pt x="1636" y="42"/>
                </a:lnTo>
                <a:lnTo>
                  <a:pt x="1625" y="39"/>
                </a:lnTo>
                <a:lnTo>
                  <a:pt x="1610" y="37"/>
                </a:lnTo>
                <a:lnTo>
                  <a:pt x="1580" y="33"/>
                </a:lnTo>
                <a:lnTo>
                  <a:pt x="1546" y="32"/>
                </a:lnTo>
                <a:lnTo>
                  <a:pt x="1545" y="31"/>
                </a:lnTo>
                <a:lnTo>
                  <a:pt x="0" y="31"/>
                </a:lnTo>
                <a:lnTo>
                  <a:pt x="0" y="0"/>
                </a:lnTo>
                <a:lnTo>
                  <a:pt x="1548" y="0"/>
                </a:lnTo>
                <a:lnTo>
                  <a:pt x="1586" y="2"/>
                </a:lnTo>
                <a:lnTo>
                  <a:pt x="1622" y="5"/>
                </a:lnTo>
                <a:lnTo>
                  <a:pt x="1637" y="8"/>
                </a:lnTo>
                <a:lnTo>
                  <a:pt x="1651" y="13"/>
                </a:lnTo>
                <a:lnTo>
                  <a:pt x="1664" y="18"/>
                </a:lnTo>
                <a:lnTo>
                  <a:pt x="1673" y="25"/>
                </a:lnTo>
                <a:lnTo>
                  <a:pt x="1653" y="5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17" name="Freeform 9">
            <a:extLst>
              <a:ext uri="{FF2B5EF4-FFF2-40B4-BE49-F238E27FC236}">
                <a16:creationId xmlns:a16="http://schemas.microsoft.com/office/drawing/2014/main" xmlns="" id="{00000000-0008-0000-0000-000009A80000}"/>
              </a:ext>
            </a:extLst>
          </xdr:cNvPr>
          <xdr:cNvSpPr>
            <a:spLocks/>
          </xdr:cNvSpPr>
        </xdr:nvSpPr>
        <xdr:spPr bwMode="auto">
          <a:xfrm>
            <a:off x="822" y="333"/>
            <a:ext cx="6" cy="100"/>
          </a:xfrm>
          <a:custGeom>
            <a:avLst/>
            <a:gdLst>
              <a:gd name="T0" fmla="*/ 0 w 47"/>
              <a:gd name="T1" fmla="*/ 22 h 1098"/>
              <a:gd name="T2" fmla="*/ 5 w 47"/>
              <a:gd name="T3" fmla="*/ 30 h 1098"/>
              <a:gd name="T4" fmla="*/ 8 w 47"/>
              <a:gd name="T5" fmla="*/ 41 h 1098"/>
              <a:gd name="T6" fmla="*/ 12 w 47"/>
              <a:gd name="T7" fmla="*/ 53 h 1098"/>
              <a:gd name="T8" fmla="*/ 14 w 47"/>
              <a:gd name="T9" fmla="*/ 68 h 1098"/>
              <a:gd name="T10" fmla="*/ 17 w 47"/>
              <a:gd name="T11" fmla="*/ 101 h 1098"/>
              <a:gd name="T12" fmla="*/ 18 w 47"/>
              <a:gd name="T13" fmla="*/ 136 h 1098"/>
              <a:gd name="T14" fmla="*/ 17 w 47"/>
              <a:gd name="T15" fmla="*/ 136 h 1098"/>
              <a:gd name="T16" fmla="*/ 17 w 47"/>
              <a:gd name="T17" fmla="*/ 1098 h 1098"/>
              <a:gd name="T18" fmla="*/ 46 w 47"/>
              <a:gd name="T19" fmla="*/ 1098 h 1098"/>
              <a:gd name="T20" fmla="*/ 46 w 47"/>
              <a:gd name="T21" fmla="*/ 134 h 1098"/>
              <a:gd name="T22" fmla="*/ 47 w 47"/>
              <a:gd name="T23" fmla="*/ 134 h 1098"/>
              <a:gd name="T24" fmla="*/ 46 w 47"/>
              <a:gd name="T25" fmla="*/ 94 h 1098"/>
              <a:gd name="T26" fmla="*/ 43 w 47"/>
              <a:gd name="T27" fmla="*/ 56 h 1098"/>
              <a:gd name="T28" fmla="*/ 40 w 47"/>
              <a:gd name="T29" fmla="*/ 39 h 1098"/>
              <a:gd name="T30" fmla="*/ 36 w 47"/>
              <a:gd name="T31" fmla="*/ 24 h 1098"/>
              <a:gd name="T32" fmla="*/ 30 w 47"/>
              <a:gd name="T33" fmla="*/ 11 h 1098"/>
              <a:gd name="T34" fmla="*/ 24 w 47"/>
              <a:gd name="T35" fmla="*/ 0 h 1098"/>
              <a:gd name="T36" fmla="*/ 13 w 47"/>
              <a:gd name="T37" fmla="*/ 12 h 1098"/>
              <a:gd name="T38" fmla="*/ 0 w 47"/>
              <a:gd name="T39" fmla="*/ 22 h 10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7" h="1098">
                <a:moveTo>
                  <a:pt x="0" y="22"/>
                </a:moveTo>
                <a:lnTo>
                  <a:pt x="5" y="30"/>
                </a:lnTo>
                <a:lnTo>
                  <a:pt x="8" y="41"/>
                </a:lnTo>
                <a:lnTo>
                  <a:pt x="12" y="53"/>
                </a:lnTo>
                <a:lnTo>
                  <a:pt x="14" y="68"/>
                </a:lnTo>
                <a:lnTo>
                  <a:pt x="17" y="101"/>
                </a:lnTo>
                <a:lnTo>
                  <a:pt x="18" y="136"/>
                </a:lnTo>
                <a:lnTo>
                  <a:pt x="17" y="136"/>
                </a:lnTo>
                <a:lnTo>
                  <a:pt x="17" y="1098"/>
                </a:lnTo>
                <a:lnTo>
                  <a:pt x="46" y="1098"/>
                </a:lnTo>
                <a:lnTo>
                  <a:pt x="46" y="134"/>
                </a:lnTo>
                <a:lnTo>
                  <a:pt x="47" y="134"/>
                </a:lnTo>
                <a:lnTo>
                  <a:pt x="46" y="94"/>
                </a:lnTo>
                <a:lnTo>
                  <a:pt x="43" y="56"/>
                </a:lnTo>
                <a:lnTo>
                  <a:pt x="40" y="39"/>
                </a:lnTo>
                <a:lnTo>
                  <a:pt x="36" y="24"/>
                </a:lnTo>
                <a:lnTo>
                  <a:pt x="30" y="11"/>
                </a:lnTo>
                <a:lnTo>
                  <a:pt x="24" y="0"/>
                </a:lnTo>
                <a:lnTo>
                  <a:pt x="13" y="12"/>
                </a:lnTo>
                <a:lnTo>
                  <a:pt x="0" y="2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18" name="Freeform 10">
            <a:extLst>
              <a:ext uri="{FF2B5EF4-FFF2-40B4-BE49-F238E27FC236}">
                <a16:creationId xmlns:a16="http://schemas.microsoft.com/office/drawing/2014/main" xmlns="" id="{00000000-0008-0000-0000-00000AA80000}"/>
              </a:ext>
            </a:extLst>
          </xdr:cNvPr>
          <xdr:cNvSpPr>
            <a:spLocks/>
          </xdr:cNvSpPr>
        </xdr:nvSpPr>
        <xdr:spPr bwMode="auto">
          <a:xfrm>
            <a:off x="314" y="308"/>
            <a:ext cx="239" cy="5"/>
          </a:xfrm>
          <a:custGeom>
            <a:avLst/>
            <a:gdLst>
              <a:gd name="T0" fmla="*/ 21 w 1673"/>
              <a:gd name="T1" fmla="*/ 51 h 51"/>
              <a:gd name="T2" fmla="*/ 28 w 1673"/>
              <a:gd name="T3" fmla="*/ 46 h 51"/>
              <a:gd name="T4" fmla="*/ 37 w 1673"/>
              <a:gd name="T5" fmla="*/ 42 h 51"/>
              <a:gd name="T6" fmla="*/ 49 w 1673"/>
              <a:gd name="T7" fmla="*/ 39 h 51"/>
              <a:gd name="T8" fmla="*/ 63 w 1673"/>
              <a:gd name="T9" fmla="*/ 37 h 51"/>
              <a:gd name="T10" fmla="*/ 94 w 1673"/>
              <a:gd name="T11" fmla="*/ 33 h 51"/>
              <a:gd name="T12" fmla="*/ 127 w 1673"/>
              <a:gd name="T13" fmla="*/ 32 h 51"/>
              <a:gd name="T14" fmla="*/ 127 w 1673"/>
              <a:gd name="T15" fmla="*/ 31 h 51"/>
              <a:gd name="T16" fmla="*/ 1673 w 1673"/>
              <a:gd name="T17" fmla="*/ 31 h 51"/>
              <a:gd name="T18" fmla="*/ 1673 w 1673"/>
              <a:gd name="T19" fmla="*/ 0 h 51"/>
              <a:gd name="T20" fmla="*/ 125 w 1673"/>
              <a:gd name="T21" fmla="*/ 0 h 51"/>
              <a:gd name="T22" fmla="*/ 87 w 1673"/>
              <a:gd name="T23" fmla="*/ 2 h 51"/>
              <a:gd name="T24" fmla="*/ 52 w 1673"/>
              <a:gd name="T25" fmla="*/ 5 h 51"/>
              <a:gd name="T26" fmla="*/ 36 w 1673"/>
              <a:gd name="T27" fmla="*/ 8 h 51"/>
              <a:gd name="T28" fmla="*/ 22 w 1673"/>
              <a:gd name="T29" fmla="*/ 13 h 51"/>
              <a:gd name="T30" fmla="*/ 10 w 1673"/>
              <a:gd name="T31" fmla="*/ 18 h 51"/>
              <a:gd name="T32" fmla="*/ 0 w 1673"/>
              <a:gd name="T33" fmla="*/ 25 h 51"/>
              <a:gd name="T34" fmla="*/ 11 w 1673"/>
              <a:gd name="T35" fmla="*/ 38 h 51"/>
              <a:gd name="T36" fmla="*/ 21 w 1673"/>
              <a:gd name="T37" fmla="*/ 5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73" h="51">
                <a:moveTo>
                  <a:pt x="21" y="51"/>
                </a:moveTo>
                <a:lnTo>
                  <a:pt x="28" y="46"/>
                </a:lnTo>
                <a:lnTo>
                  <a:pt x="37" y="42"/>
                </a:lnTo>
                <a:lnTo>
                  <a:pt x="49" y="39"/>
                </a:lnTo>
                <a:lnTo>
                  <a:pt x="63" y="37"/>
                </a:lnTo>
                <a:lnTo>
                  <a:pt x="94" y="33"/>
                </a:lnTo>
                <a:lnTo>
                  <a:pt x="127" y="32"/>
                </a:lnTo>
                <a:lnTo>
                  <a:pt x="127" y="31"/>
                </a:lnTo>
                <a:lnTo>
                  <a:pt x="1673" y="31"/>
                </a:lnTo>
                <a:lnTo>
                  <a:pt x="1673" y="0"/>
                </a:lnTo>
                <a:lnTo>
                  <a:pt x="125" y="0"/>
                </a:lnTo>
                <a:lnTo>
                  <a:pt x="87" y="2"/>
                </a:lnTo>
                <a:lnTo>
                  <a:pt x="52" y="5"/>
                </a:lnTo>
                <a:lnTo>
                  <a:pt x="36" y="8"/>
                </a:lnTo>
                <a:lnTo>
                  <a:pt x="22" y="13"/>
                </a:lnTo>
                <a:lnTo>
                  <a:pt x="10" y="18"/>
                </a:lnTo>
                <a:lnTo>
                  <a:pt x="0" y="25"/>
                </a:lnTo>
                <a:lnTo>
                  <a:pt x="11" y="38"/>
                </a:lnTo>
                <a:lnTo>
                  <a:pt x="21" y="5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19" name="Freeform 11">
            <a:extLst>
              <a:ext uri="{FF2B5EF4-FFF2-40B4-BE49-F238E27FC236}">
                <a16:creationId xmlns:a16="http://schemas.microsoft.com/office/drawing/2014/main" xmlns="" id="{00000000-0008-0000-0000-00000BA80000}"/>
              </a:ext>
            </a:extLst>
          </xdr:cNvPr>
          <xdr:cNvSpPr>
            <a:spLocks/>
          </xdr:cNvSpPr>
        </xdr:nvSpPr>
        <xdr:spPr bwMode="auto">
          <a:xfrm>
            <a:off x="278" y="333"/>
            <a:ext cx="6" cy="100"/>
          </a:xfrm>
          <a:custGeom>
            <a:avLst/>
            <a:gdLst>
              <a:gd name="T0" fmla="*/ 46 w 46"/>
              <a:gd name="T1" fmla="*/ 22 h 1098"/>
              <a:gd name="T2" fmla="*/ 41 w 46"/>
              <a:gd name="T3" fmla="*/ 30 h 1098"/>
              <a:gd name="T4" fmla="*/ 38 w 46"/>
              <a:gd name="T5" fmla="*/ 41 h 1098"/>
              <a:gd name="T6" fmla="*/ 35 w 46"/>
              <a:gd name="T7" fmla="*/ 53 h 1098"/>
              <a:gd name="T8" fmla="*/ 32 w 46"/>
              <a:gd name="T9" fmla="*/ 68 h 1098"/>
              <a:gd name="T10" fmla="*/ 29 w 46"/>
              <a:gd name="T11" fmla="*/ 101 h 1098"/>
              <a:gd name="T12" fmla="*/ 28 w 46"/>
              <a:gd name="T13" fmla="*/ 136 h 1098"/>
              <a:gd name="T14" fmla="*/ 28 w 46"/>
              <a:gd name="T15" fmla="*/ 1098 h 1098"/>
              <a:gd name="T16" fmla="*/ 0 w 46"/>
              <a:gd name="T17" fmla="*/ 1098 h 1098"/>
              <a:gd name="T18" fmla="*/ 0 w 46"/>
              <a:gd name="T19" fmla="*/ 134 h 1098"/>
              <a:gd name="T20" fmla="*/ 1 w 46"/>
              <a:gd name="T21" fmla="*/ 134 h 1098"/>
              <a:gd name="T22" fmla="*/ 1 w 46"/>
              <a:gd name="T23" fmla="*/ 94 h 1098"/>
              <a:gd name="T24" fmla="*/ 4 w 46"/>
              <a:gd name="T25" fmla="*/ 56 h 1098"/>
              <a:gd name="T26" fmla="*/ 7 w 46"/>
              <a:gd name="T27" fmla="*/ 39 h 1098"/>
              <a:gd name="T28" fmla="*/ 11 w 46"/>
              <a:gd name="T29" fmla="*/ 24 h 1098"/>
              <a:gd name="T30" fmla="*/ 16 w 46"/>
              <a:gd name="T31" fmla="*/ 11 h 1098"/>
              <a:gd name="T32" fmla="*/ 22 w 46"/>
              <a:gd name="T33" fmla="*/ 0 h 1098"/>
              <a:gd name="T34" fmla="*/ 34 w 46"/>
              <a:gd name="T35" fmla="*/ 12 h 1098"/>
              <a:gd name="T36" fmla="*/ 46 w 46"/>
              <a:gd name="T37" fmla="*/ 22 h 10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46" h="1098">
                <a:moveTo>
                  <a:pt x="46" y="22"/>
                </a:moveTo>
                <a:lnTo>
                  <a:pt x="41" y="30"/>
                </a:lnTo>
                <a:lnTo>
                  <a:pt x="38" y="41"/>
                </a:lnTo>
                <a:lnTo>
                  <a:pt x="35" y="53"/>
                </a:lnTo>
                <a:lnTo>
                  <a:pt x="32" y="68"/>
                </a:lnTo>
                <a:lnTo>
                  <a:pt x="29" y="101"/>
                </a:lnTo>
                <a:lnTo>
                  <a:pt x="28" y="136"/>
                </a:lnTo>
                <a:lnTo>
                  <a:pt x="28" y="1098"/>
                </a:lnTo>
                <a:lnTo>
                  <a:pt x="0" y="1098"/>
                </a:lnTo>
                <a:lnTo>
                  <a:pt x="0" y="134"/>
                </a:lnTo>
                <a:lnTo>
                  <a:pt x="1" y="134"/>
                </a:lnTo>
                <a:lnTo>
                  <a:pt x="1" y="94"/>
                </a:lnTo>
                <a:lnTo>
                  <a:pt x="4" y="56"/>
                </a:lnTo>
                <a:lnTo>
                  <a:pt x="7" y="39"/>
                </a:lnTo>
                <a:lnTo>
                  <a:pt x="11" y="24"/>
                </a:lnTo>
                <a:lnTo>
                  <a:pt x="16" y="11"/>
                </a:lnTo>
                <a:lnTo>
                  <a:pt x="22" y="0"/>
                </a:lnTo>
                <a:lnTo>
                  <a:pt x="34" y="12"/>
                </a:lnTo>
                <a:lnTo>
                  <a:pt x="46" y="2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0" name="Freeform 12">
            <a:extLst>
              <a:ext uri="{FF2B5EF4-FFF2-40B4-BE49-F238E27FC236}">
                <a16:creationId xmlns:a16="http://schemas.microsoft.com/office/drawing/2014/main" xmlns="" id="{00000000-0008-0000-0000-00000CA80000}"/>
              </a:ext>
            </a:extLst>
          </xdr:cNvPr>
          <xdr:cNvSpPr>
            <a:spLocks/>
          </xdr:cNvSpPr>
        </xdr:nvSpPr>
        <xdr:spPr bwMode="auto">
          <a:xfrm>
            <a:off x="553" y="553"/>
            <a:ext cx="239" cy="5"/>
          </a:xfrm>
          <a:custGeom>
            <a:avLst/>
            <a:gdLst>
              <a:gd name="T0" fmla="*/ 1653 w 1673"/>
              <a:gd name="T1" fmla="*/ 0 h 51"/>
              <a:gd name="T2" fmla="*/ 1646 w 1673"/>
              <a:gd name="T3" fmla="*/ 6 h 51"/>
              <a:gd name="T4" fmla="*/ 1636 w 1673"/>
              <a:gd name="T5" fmla="*/ 9 h 51"/>
              <a:gd name="T6" fmla="*/ 1625 w 1673"/>
              <a:gd name="T7" fmla="*/ 13 h 51"/>
              <a:gd name="T8" fmla="*/ 1610 w 1673"/>
              <a:gd name="T9" fmla="*/ 15 h 51"/>
              <a:gd name="T10" fmla="*/ 1580 w 1673"/>
              <a:gd name="T11" fmla="*/ 19 h 51"/>
              <a:gd name="T12" fmla="*/ 1546 w 1673"/>
              <a:gd name="T13" fmla="*/ 20 h 51"/>
              <a:gd name="T14" fmla="*/ 1545 w 1673"/>
              <a:gd name="T15" fmla="*/ 19 h 51"/>
              <a:gd name="T16" fmla="*/ 0 w 1673"/>
              <a:gd name="T17" fmla="*/ 19 h 51"/>
              <a:gd name="T18" fmla="*/ 0 w 1673"/>
              <a:gd name="T19" fmla="*/ 51 h 51"/>
              <a:gd name="T20" fmla="*/ 1586 w 1673"/>
              <a:gd name="T21" fmla="*/ 51 h 51"/>
              <a:gd name="T22" fmla="*/ 1622 w 1673"/>
              <a:gd name="T23" fmla="*/ 46 h 51"/>
              <a:gd name="T24" fmla="*/ 1637 w 1673"/>
              <a:gd name="T25" fmla="*/ 43 h 51"/>
              <a:gd name="T26" fmla="*/ 1651 w 1673"/>
              <a:gd name="T27" fmla="*/ 38 h 51"/>
              <a:gd name="T28" fmla="*/ 1664 w 1673"/>
              <a:gd name="T29" fmla="*/ 33 h 51"/>
              <a:gd name="T30" fmla="*/ 1673 w 1673"/>
              <a:gd name="T31" fmla="*/ 26 h 51"/>
              <a:gd name="T32" fmla="*/ 1663 w 1673"/>
              <a:gd name="T33" fmla="*/ 14 h 51"/>
              <a:gd name="T34" fmla="*/ 1653 w 1673"/>
              <a:gd name="T35"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673" h="51">
                <a:moveTo>
                  <a:pt x="1653" y="0"/>
                </a:moveTo>
                <a:lnTo>
                  <a:pt x="1646" y="6"/>
                </a:lnTo>
                <a:lnTo>
                  <a:pt x="1636" y="9"/>
                </a:lnTo>
                <a:lnTo>
                  <a:pt x="1625" y="13"/>
                </a:lnTo>
                <a:lnTo>
                  <a:pt x="1610" y="15"/>
                </a:lnTo>
                <a:lnTo>
                  <a:pt x="1580" y="19"/>
                </a:lnTo>
                <a:lnTo>
                  <a:pt x="1546" y="20"/>
                </a:lnTo>
                <a:lnTo>
                  <a:pt x="1545" y="19"/>
                </a:lnTo>
                <a:lnTo>
                  <a:pt x="0" y="19"/>
                </a:lnTo>
                <a:lnTo>
                  <a:pt x="0" y="51"/>
                </a:lnTo>
                <a:lnTo>
                  <a:pt x="1586" y="51"/>
                </a:lnTo>
                <a:lnTo>
                  <a:pt x="1622" y="46"/>
                </a:lnTo>
                <a:lnTo>
                  <a:pt x="1637" y="43"/>
                </a:lnTo>
                <a:lnTo>
                  <a:pt x="1651" y="38"/>
                </a:lnTo>
                <a:lnTo>
                  <a:pt x="1664" y="33"/>
                </a:lnTo>
                <a:lnTo>
                  <a:pt x="1673" y="26"/>
                </a:lnTo>
                <a:lnTo>
                  <a:pt x="1663" y="14"/>
                </a:lnTo>
                <a:lnTo>
                  <a:pt x="1653" y="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txBody>
          <a:bodyPr/>
          <a:lstStyle/>
          <a:p>
            <a:r>
              <a:rPr lang="en-US"/>
              <a:t>  </a:t>
            </a:r>
          </a:p>
        </xdr:txBody>
      </xdr:sp>
      <xdr:sp macro="" textlink="">
        <xdr:nvSpPr>
          <xdr:cNvPr id="43021" name="Freeform 13">
            <a:extLst>
              <a:ext uri="{FF2B5EF4-FFF2-40B4-BE49-F238E27FC236}">
                <a16:creationId xmlns:a16="http://schemas.microsoft.com/office/drawing/2014/main" xmlns="" id="{00000000-0008-0000-0000-00000DA80000}"/>
              </a:ext>
            </a:extLst>
          </xdr:cNvPr>
          <xdr:cNvSpPr>
            <a:spLocks/>
          </xdr:cNvSpPr>
        </xdr:nvSpPr>
        <xdr:spPr bwMode="auto">
          <a:xfrm>
            <a:off x="822" y="433"/>
            <a:ext cx="6" cy="100"/>
          </a:xfrm>
          <a:custGeom>
            <a:avLst/>
            <a:gdLst>
              <a:gd name="T0" fmla="*/ 0 w 47"/>
              <a:gd name="T1" fmla="*/ 1079 h 1100"/>
              <a:gd name="T2" fmla="*/ 5 w 47"/>
              <a:gd name="T3" fmla="*/ 1072 h 1100"/>
              <a:gd name="T4" fmla="*/ 8 w 47"/>
              <a:gd name="T5" fmla="*/ 1061 h 1100"/>
              <a:gd name="T6" fmla="*/ 12 w 47"/>
              <a:gd name="T7" fmla="*/ 1049 h 1100"/>
              <a:gd name="T8" fmla="*/ 14 w 47"/>
              <a:gd name="T9" fmla="*/ 1033 h 1100"/>
              <a:gd name="T10" fmla="*/ 17 w 47"/>
              <a:gd name="T11" fmla="*/ 999 h 1100"/>
              <a:gd name="T12" fmla="*/ 18 w 47"/>
              <a:gd name="T13" fmla="*/ 964 h 1100"/>
              <a:gd name="T14" fmla="*/ 17 w 47"/>
              <a:gd name="T15" fmla="*/ 964 h 1100"/>
              <a:gd name="T16" fmla="*/ 17 w 47"/>
              <a:gd name="T17" fmla="*/ 0 h 1100"/>
              <a:gd name="T18" fmla="*/ 46 w 47"/>
              <a:gd name="T19" fmla="*/ 0 h 1100"/>
              <a:gd name="T20" fmla="*/ 46 w 47"/>
              <a:gd name="T21" fmla="*/ 966 h 1100"/>
              <a:gd name="T22" fmla="*/ 47 w 47"/>
              <a:gd name="T23" fmla="*/ 966 h 1100"/>
              <a:gd name="T24" fmla="*/ 46 w 47"/>
              <a:gd name="T25" fmla="*/ 1007 h 1100"/>
              <a:gd name="T26" fmla="*/ 43 w 47"/>
              <a:gd name="T27" fmla="*/ 1044 h 1100"/>
              <a:gd name="T28" fmla="*/ 40 w 47"/>
              <a:gd name="T29" fmla="*/ 1062 h 1100"/>
              <a:gd name="T30" fmla="*/ 36 w 47"/>
              <a:gd name="T31" fmla="*/ 1077 h 1100"/>
              <a:gd name="T32" fmla="*/ 30 w 47"/>
              <a:gd name="T33" fmla="*/ 1089 h 1100"/>
              <a:gd name="T34" fmla="*/ 24 w 47"/>
              <a:gd name="T35" fmla="*/ 1100 h 1100"/>
              <a:gd name="T36" fmla="*/ 13 w 47"/>
              <a:gd name="T37" fmla="*/ 1089 h 1100"/>
              <a:gd name="T38" fmla="*/ 0 w 47"/>
              <a:gd name="T39" fmla="*/ 1079 h 1100"/>
              <a:gd name="T40" fmla="*/ 0 w 47"/>
              <a:gd name="T41" fmla="*/ 1078 h 1100"/>
              <a:gd name="T42" fmla="*/ 0 w 47"/>
              <a:gd name="T43" fmla="*/ 1079 h 1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7" h="1100">
                <a:moveTo>
                  <a:pt x="0" y="1079"/>
                </a:moveTo>
                <a:lnTo>
                  <a:pt x="5" y="1072"/>
                </a:lnTo>
                <a:lnTo>
                  <a:pt x="8" y="1061"/>
                </a:lnTo>
                <a:lnTo>
                  <a:pt x="12" y="1049"/>
                </a:lnTo>
                <a:lnTo>
                  <a:pt x="14" y="1033"/>
                </a:lnTo>
                <a:lnTo>
                  <a:pt x="17" y="999"/>
                </a:lnTo>
                <a:lnTo>
                  <a:pt x="18" y="964"/>
                </a:lnTo>
                <a:lnTo>
                  <a:pt x="17" y="964"/>
                </a:lnTo>
                <a:lnTo>
                  <a:pt x="17" y="0"/>
                </a:lnTo>
                <a:lnTo>
                  <a:pt x="46" y="0"/>
                </a:lnTo>
                <a:lnTo>
                  <a:pt x="46" y="966"/>
                </a:lnTo>
                <a:lnTo>
                  <a:pt x="47" y="966"/>
                </a:lnTo>
                <a:lnTo>
                  <a:pt x="46" y="1007"/>
                </a:lnTo>
                <a:lnTo>
                  <a:pt x="43" y="1044"/>
                </a:lnTo>
                <a:lnTo>
                  <a:pt x="40" y="1062"/>
                </a:lnTo>
                <a:lnTo>
                  <a:pt x="36" y="1077"/>
                </a:lnTo>
                <a:lnTo>
                  <a:pt x="30" y="1089"/>
                </a:lnTo>
                <a:lnTo>
                  <a:pt x="24" y="1100"/>
                </a:lnTo>
                <a:lnTo>
                  <a:pt x="13" y="1089"/>
                </a:lnTo>
                <a:lnTo>
                  <a:pt x="0" y="1079"/>
                </a:lnTo>
                <a:lnTo>
                  <a:pt x="0" y="1078"/>
                </a:lnTo>
                <a:lnTo>
                  <a:pt x="0" y="1079"/>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2" name="Freeform 14">
            <a:extLst>
              <a:ext uri="{FF2B5EF4-FFF2-40B4-BE49-F238E27FC236}">
                <a16:creationId xmlns:a16="http://schemas.microsoft.com/office/drawing/2014/main" xmlns="" id="{00000000-0008-0000-0000-00000EA80000}"/>
              </a:ext>
            </a:extLst>
          </xdr:cNvPr>
          <xdr:cNvSpPr>
            <a:spLocks/>
          </xdr:cNvSpPr>
        </xdr:nvSpPr>
        <xdr:spPr bwMode="auto">
          <a:xfrm>
            <a:off x="314" y="553"/>
            <a:ext cx="239" cy="5"/>
          </a:xfrm>
          <a:custGeom>
            <a:avLst/>
            <a:gdLst>
              <a:gd name="T0" fmla="*/ 21 w 1673"/>
              <a:gd name="T1" fmla="*/ 0 h 51"/>
              <a:gd name="T2" fmla="*/ 28 w 1673"/>
              <a:gd name="T3" fmla="*/ 6 h 51"/>
              <a:gd name="T4" fmla="*/ 37 w 1673"/>
              <a:gd name="T5" fmla="*/ 9 h 51"/>
              <a:gd name="T6" fmla="*/ 49 w 1673"/>
              <a:gd name="T7" fmla="*/ 13 h 51"/>
              <a:gd name="T8" fmla="*/ 63 w 1673"/>
              <a:gd name="T9" fmla="*/ 15 h 51"/>
              <a:gd name="T10" fmla="*/ 94 w 1673"/>
              <a:gd name="T11" fmla="*/ 19 h 51"/>
              <a:gd name="T12" fmla="*/ 127 w 1673"/>
              <a:gd name="T13" fmla="*/ 20 h 51"/>
              <a:gd name="T14" fmla="*/ 127 w 1673"/>
              <a:gd name="T15" fmla="*/ 19 h 51"/>
              <a:gd name="T16" fmla="*/ 1673 w 1673"/>
              <a:gd name="T17" fmla="*/ 19 h 51"/>
              <a:gd name="T18" fmla="*/ 1673 w 1673"/>
              <a:gd name="T19" fmla="*/ 51 h 51"/>
              <a:gd name="T20" fmla="*/ 87 w 1673"/>
              <a:gd name="T21" fmla="*/ 51 h 51"/>
              <a:gd name="T22" fmla="*/ 52 w 1673"/>
              <a:gd name="T23" fmla="*/ 46 h 51"/>
              <a:gd name="T24" fmla="*/ 36 w 1673"/>
              <a:gd name="T25" fmla="*/ 43 h 51"/>
              <a:gd name="T26" fmla="*/ 22 w 1673"/>
              <a:gd name="T27" fmla="*/ 38 h 51"/>
              <a:gd name="T28" fmla="*/ 10 w 1673"/>
              <a:gd name="T29" fmla="*/ 33 h 51"/>
              <a:gd name="T30" fmla="*/ 0 w 1673"/>
              <a:gd name="T31" fmla="*/ 26 h 51"/>
              <a:gd name="T32" fmla="*/ 11 w 1673"/>
              <a:gd name="T33" fmla="*/ 14 h 51"/>
              <a:gd name="T34" fmla="*/ 21 w 1673"/>
              <a:gd name="T35"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673" h="51">
                <a:moveTo>
                  <a:pt x="21" y="0"/>
                </a:moveTo>
                <a:lnTo>
                  <a:pt x="28" y="6"/>
                </a:lnTo>
                <a:lnTo>
                  <a:pt x="37" y="9"/>
                </a:lnTo>
                <a:lnTo>
                  <a:pt x="49" y="13"/>
                </a:lnTo>
                <a:lnTo>
                  <a:pt x="63" y="15"/>
                </a:lnTo>
                <a:lnTo>
                  <a:pt x="94" y="19"/>
                </a:lnTo>
                <a:lnTo>
                  <a:pt x="127" y="20"/>
                </a:lnTo>
                <a:lnTo>
                  <a:pt x="127" y="19"/>
                </a:lnTo>
                <a:lnTo>
                  <a:pt x="1673" y="19"/>
                </a:lnTo>
                <a:lnTo>
                  <a:pt x="1673" y="51"/>
                </a:lnTo>
                <a:lnTo>
                  <a:pt x="87" y="51"/>
                </a:lnTo>
                <a:lnTo>
                  <a:pt x="52" y="46"/>
                </a:lnTo>
                <a:lnTo>
                  <a:pt x="36" y="43"/>
                </a:lnTo>
                <a:lnTo>
                  <a:pt x="22" y="38"/>
                </a:lnTo>
                <a:lnTo>
                  <a:pt x="10" y="33"/>
                </a:lnTo>
                <a:lnTo>
                  <a:pt x="0" y="26"/>
                </a:lnTo>
                <a:lnTo>
                  <a:pt x="11" y="14"/>
                </a:lnTo>
                <a:lnTo>
                  <a:pt x="21" y="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3" name="Freeform 15">
            <a:extLst>
              <a:ext uri="{FF2B5EF4-FFF2-40B4-BE49-F238E27FC236}">
                <a16:creationId xmlns:a16="http://schemas.microsoft.com/office/drawing/2014/main" xmlns="" id="{00000000-0008-0000-0000-00000FA80000}"/>
              </a:ext>
            </a:extLst>
          </xdr:cNvPr>
          <xdr:cNvSpPr>
            <a:spLocks/>
          </xdr:cNvSpPr>
        </xdr:nvSpPr>
        <xdr:spPr bwMode="auto">
          <a:xfrm>
            <a:off x="278" y="433"/>
            <a:ext cx="6" cy="100"/>
          </a:xfrm>
          <a:custGeom>
            <a:avLst/>
            <a:gdLst>
              <a:gd name="T0" fmla="*/ 46 w 46"/>
              <a:gd name="T1" fmla="*/ 1079 h 1100"/>
              <a:gd name="T2" fmla="*/ 41 w 46"/>
              <a:gd name="T3" fmla="*/ 1072 h 1100"/>
              <a:gd name="T4" fmla="*/ 38 w 46"/>
              <a:gd name="T5" fmla="*/ 1061 h 1100"/>
              <a:gd name="T6" fmla="*/ 35 w 46"/>
              <a:gd name="T7" fmla="*/ 1049 h 1100"/>
              <a:gd name="T8" fmla="*/ 32 w 46"/>
              <a:gd name="T9" fmla="*/ 1033 h 1100"/>
              <a:gd name="T10" fmla="*/ 29 w 46"/>
              <a:gd name="T11" fmla="*/ 999 h 1100"/>
              <a:gd name="T12" fmla="*/ 28 w 46"/>
              <a:gd name="T13" fmla="*/ 964 h 1100"/>
              <a:gd name="T14" fmla="*/ 28 w 46"/>
              <a:gd name="T15" fmla="*/ 0 h 1100"/>
              <a:gd name="T16" fmla="*/ 0 w 46"/>
              <a:gd name="T17" fmla="*/ 0 h 1100"/>
              <a:gd name="T18" fmla="*/ 0 w 46"/>
              <a:gd name="T19" fmla="*/ 966 h 1100"/>
              <a:gd name="T20" fmla="*/ 1 w 46"/>
              <a:gd name="T21" fmla="*/ 966 h 1100"/>
              <a:gd name="T22" fmla="*/ 1 w 46"/>
              <a:gd name="T23" fmla="*/ 1007 h 1100"/>
              <a:gd name="T24" fmla="*/ 4 w 46"/>
              <a:gd name="T25" fmla="*/ 1044 h 1100"/>
              <a:gd name="T26" fmla="*/ 7 w 46"/>
              <a:gd name="T27" fmla="*/ 1062 h 1100"/>
              <a:gd name="T28" fmla="*/ 11 w 46"/>
              <a:gd name="T29" fmla="*/ 1077 h 1100"/>
              <a:gd name="T30" fmla="*/ 16 w 46"/>
              <a:gd name="T31" fmla="*/ 1089 h 1100"/>
              <a:gd name="T32" fmla="*/ 22 w 46"/>
              <a:gd name="T33" fmla="*/ 1100 h 1100"/>
              <a:gd name="T34" fmla="*/ 46 w 46"/>
              <a:gd name="T35" fmla="*/ 1079 h 1100"/>
              <a:gd name="T36" fmla="*/ 46 w 46"/>
              <a:gd name="T37" fmla="*/ 1078 h 1100"/>
              <a:gd name="T38" fmla="*/ 46 w 46"/>
              <a:gd name="T39" fmla="*/ 1079 h 1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6" h="1100">
                <a:moveTo>
                  <a:pt x="46" y="1079"/>
                </a:moveTo>
                <a:lnTo>
                  <a:pt x="41" y="1072"/>
                </a:lnTo>
                <a:lnTo>
                  <a:pt x="38" y="1061"/>
                </a:lnTo>
                <a:lnTo>
                  <a:pt x="35" y="1049"/>
                </a:lnTo>
                <a:lnTo>
                  <a:pt x="32" y="1033"/>
                </a:lnTo>
                <a:lnTo>
                  <a:pt x="29" y="999"/>
                </a:lnTo>
                <a:lnTo>
                  <a:pt x="28" y="964"/>
                </a:lnTo>
                <a:lnTo>
                  <a:pt x="28" y="0"/>
                </a:lnTo>
                <a:lnTo>
                  <a:pt x="0" y="0"/>
                </a:lnTo>
                <a:lnTo>
                  <a:pt x="0" y="966"/>
                </a:lnTo>
                <a:lnTo>
                  <a:pt x="1" y="966"/>
                </a:lnTo>
                <a:lnTo>
                  <a:pt x="1" y="1007"/>
                </a:lnTo>
                <a:lnTo>
                  <a:pt x="4" y="1044"/>
                </a:lnTo>
                <a:lnTo>
                  <a:pt x="7" y="1062"/>
                </a:lnTo>
                <a:lnTo>
                  <a:pt x="11" y="1077"/>
                </a:lnTo>
                <a:lnTo>
                  <a:pt x="16" y="1089"/>
                </a:lnTo>
                <a:lnTo>
                  <a:pt x="22" y="1100"/>
                </a:lnTo>
                <a:lnTo>
                  <a:pt x="46" y="1079"/>
                </a:lnTo>
                <a:lnTo>
                  <a:pt x="46" y="1078"/>
                </a:lnTo>
                <a:lnTo>
                  <a:pt x="46" y="1079"/>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4" name="Freeform 16">
            <a:extLst>
              <a:ext uri="{FF2B5EF4-FFF2-40B4-BE49-F238E27FC236}">
                <a16:creationId xmlns:a16="http://schemas.microsoft.com/office/drawing/2014/main" xmlns="" id="{00000000-0008-0000-0000-000010A80000}"/>
              </a:ext>
            </a:extLst>
          </xdr:cNvPr>
          <xdr:cNvSpPr>
            <a:spLocks/>
          </xdr:cNvSpPr>
        </xdr:nvSpPr>
        <xdr:spPr bwMode="auto">
          <a:xfrm>
            <a:off x="803" y="329"/>
            <a:ext cx="19" cy="22"/>
          </a:xfrm>
          <a:custGeom>
            <a:avLst/>
            <a:gdLst>
              <a:gd name="T0" fmla="*/ 97 w 134"/>
              <a:gd name="T1" fmla="*/ 34 h 244"/>
              <a:gd name="T2" fmla="*/ 75 w 134"/>
              <a:gd name="T3" fmla="*/ 29 h 244"/>
              <a:gd name="T4" fmla="*/ 57 w 134"/>
              <a:gd name="T5" fmla="*/ 33 h 244"/>
              <a:gd name="T6" fmla="*/ 43 w 134"/>
              <a:gd name="T7" fmla="*/ 46 h 244"/>
              <a:gd name="T8" fmla="*/ 32 w 134"/>
              <a:gd name="T9" fmla="*/ 66 h 244"/>
              <a:gd name="T10" fmla="*/ 30 w 134"/>
              <a:gd name="T11" fmla="*/ 87 h 244"/>
              <a:gd name="T12" fmla="*/ 35 w 134"/>
              <a:gd name="T13" fmla="*/ 102 h 244"/>
              <a:gd name="T14" fmla="*/ 52 w 134"/>
              <a:gd name="T15" fmla="*/ 117 h 244"/>
              <a:gd name="T16" fmla="*/ 71 w 134"/>
              <a:gd name="T17" fmla="*/ 120 h 244"/>
              <a:gd name="T18" fmla="*/ 83 w 134"/>
              <a:gd name="T19" fmla="*/ 114 h 244"/>
              <a:gd name="T20" fmla="*/ 89 w 134"/>
              <a:gd name="T21" fmla="*/ 101 h 244"/>
              <a:gd name="T22" fmla="*/ 97 w 134"/>
              <a:gd name="T23" fmla="*/ 93 h 244"/>
              <a:gd name="T24" fmla="*/ 109 w 134"/>
              <a:gd name="T25" fmla="*/ 102 h 244"/>
              <a:gd name="T26" fmla="*/ 115 w 134"/>
              <a:gd name="T27" fmla="*/ 115 h 244"/>
              <a:gd name="T28" fmla="*/ 113 w 134"/>
              <a:gd name="T29" fmla="*/ 128 h 244"/>
              <a:gd name="T30" fmla="*/ 115 w 134"/>
              <a:gd name="T31" fmla="*/ 136 h 244"/>
              <a:gd name="T32" fmla="*/ 126 w 134"/>
              <a:gd name="T33" fmla="*/ 145 h 244"/>
              <a:gd name="T34" fmla="*/ 129 w 134"/>
              <a:gd name="T35" fmla="*/ 158 h 244"/>
              <a:gd name="T36" fmla="*/ 123 w 134"/>
              <a:gd name="T37" fmla="*/ 170 h 244"/>
              <a:gd name="T38" fmla="*/ 125 w 134"/>
              <a:gd name="T39" fmla="*/ 181 h 244"/>
              <a:gd name="T40" fmla="*/ 133 w 134"/>
              <a:gd name="T41" fmla="*/ 200 h 244"/>
              <a:gd name="T42" fmla="*/ 132 w 134"/>
              <a:gd name="T43" fmla="*/ 222 h 244"/>
              <a:gd name="T44" fmla="*/ 122 w 134"/>
              <a:gd name="T45" fmla="*/ 239 h 244"/>
              <a:gd name="T46" fmla="*/ 115 w 134"/>
              <a:gd name="T47" fmla="*/ 234 h 244"/>
              <a:gd name="T48" fmla="*/ 111 w 134"/>
              <a:gd name="T49" fmla="*/ 212 h 244"/>
              <a:gd name="T50" fmla="*/ 97 w 134"/>
              <a:gd name="T51" fmla="*/ 192 h 244"/>
              <a:gd name="T52" fmla="*/ 75 w 134"/>
              <a:gd name="T53" fmla="*/ 176 h 244"/>
              <a:gd name="T54" fmla="*/ 44 w 134"/>
              <a:gd name="T55" fmla="*/ 161 h 244"/>
              <a:gd name="T56" fmla="*/ 15 w 134"/>
              <a:gd name="T57" fmla="*/ 133 h 244"/>
              <a:gd name="T58" fmla="*/ 0 w 134"/>
              <a:gd name="T59" fmla="*/ 93 h 244"/>
              <a:gd name="T60" fmla="*/ 2 w 134"/>
              <a:gd name="T61" fmla="*/ 62 h 244"/>
              <a:gd name="T62" fmla="*/ 10 w 134"/>
              <a:gd name="T63" fmla="*/ 41 h 244"/>
              <a:gd name="T64" fmla="*/ 30 w 134"/>
              <a:gd name="T65" fmla="*/ 17 h 244"/>
              <a:gd name="T66" fmla="*/ 60 w 134"/>
              <a:gd name="T67" fmla="*/ 1 h 244"/>
              <a:gd name="T68" fmla="*/ 90 w 134"/>
              <a:gd name="T69" fmla="*/ 1 h 244"/>
              <a:gd name="T70" fmla="*/ 119 w 134"/>
              <a:gd name="T71" fmla="*/ 12 h 244"/>
              <a:gd name="T72" fmla="*/ 122 w 134"/>
              <a:gd name="T73" fmla="*/ 34 h 244"/>
              <a:gd name="T74" fmla="*/ 109 w 134"/>
              <a:gd name="T75" fmla="*/ 42 h 2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4" h="244">
                <a:moveTo>
                  <a:pt x="109" y="43"/>
                </a:moveTo>
                <a:lnTo>
                  <a:pt x="97" y="34"/>
                </a:lnTo>
                <a:lnTo>
                  <a:pt x="86" y="30"/>
                </a:lnTo>
                <a:lnTo>
                  <a:pt x="75" y="29"/>
                </a:lnTo>
                <a:lnTo>
                  <a:pt x="65" y="30"/>
                </a:lnTo>
                <a:lnTo>
                  <a:pt x="57" y="33"/>
                </a:lnTo>
                <a:lnTo>
                  <a:pt x="49" y="39"/>
                </a:lnTo>
                <a:lnTo>
                  <a:pt x="43" y="46"/>
                </a:lnTo>
                <a:lnTo>
                  <a:pt x="38" y="55"/>
                </a:lnTo>
                <a:lnTo>
                  <a:pt x="32" y="66"/>
                </a:lnTo>
                <a:lnTo>
                  <a:pt x="30" y="77"/>
                </a:lnTo>
                <a:lnTo>
                  <a:pt x="30" y="87"/>
                </a:lnTo>
                <a:lnTo>
                  <a:pt x="31" y="96"/>
                </a:lnTo>
                <a:lnTo>
                  <a:pt x="35" y="102"/>
                </a:lnTo>
                <a:lnTo>
                  <a:pt x="40" y="109"/>
                </a:lnTo>
                <a:lnTo>
                  <a:pt x="52" y="117"/>
                </a:lnTo>
                <a:lnTo>
                  <a:pt x="65" y="121"/>
                </a:lnTo>
                <a:lnTo>
                  <a:pt x="71" y="120"/>
                </a:lnTo>
                <a:lnTo>
                  <a:pt x="77" y="117"/>
                </a:lnTo>
                <a:lnTo>
                  <a:pt x="83" y="114"/>
                </a:lnTo>
                <a:lnTo>
                  <a:pt x="86" y="109"/>
                </a:lnTo>
                <a:lnTo>
                  <a:pt x="89" y="101"/>
                </a:lnTo>
                <a:lnTo>
                  <a:pt x="89" y="92"/>
                </a:lnTo>
                <a:lnTo>
                  <a:pt x="97" y="93"/>
                </a:lnTo>
                <a:lnTo>
                  <a:pt x="104" y="97"/>
                </a:lnTo>
                <a:lnTo>
                  <a:pt x="109" y="102"/>
                </a:lnTo>
                <a:lnTo>
                  <a:pt x="113" y="108"/>
                </a:lnTo>
                <a:lnTo>
                  <a:pt x="115" y="115"/>
                </a:lnTo>
                <a:lnTo>
                  <a:pt x="115" y="122"/>
                </a:lnTo>
                <a:lnTo>
                  <a:pt x="113" y="128"/>
                </a:lnTo>
                <a:lnTo>
                  <a:pt x="108" y="135"/>
                </a:lnTo>
                <a:lnTo>
                  <a:pt x="115" y="136"/>
                </a:lnTo>
                <a:lnTo>
                  <a:pt x="122" y="140"/>
                </a:lnTo>
                <a:lnTo>
                  <a:pt x="126" y="145"/>
                </a:lnTo>
                <a:lnTo>
                  <a:pt x="128" y="151"/>
                </a:lnTo>
                <a:lnTo>
                  <a:pt x="129" y="158"/>
                </a:lnTo>
                <a:lnTo>
                  <a:pt x="127" y="165"/>
                </a:lnTo>
                <a:lnTo>
                  <a:pt x="123" y="170"/>
                </a:lnTo>
                <a:lnTo>
                  <a:pt x="116" y="174"/>
                </a:lnTo>
                <a:lnTo>
                  <a:pt x="125" y="181"/>
                </a:lnTo>
                <a:lnTo>
                  <a:pt x="130" y="190"/>
                </a:lnTo>
                <a:lnTo>
                  <a:pt x="133" y="200"/>
                </a:lnTo>
                <a:lnTo>
                  <a:pt x="134" y="212"/>
                </a:lnTo>
                <a:lnTo>
                  <a:pt x="132" y="222"/>
                </a:lnTo>
                <a:lnTo>
                  <a:pt x="128" y="231"/>
                </a:lnTo>
                <a:lnTo>
                  <a:pt x="122" y="239"/>
                </a:lnTo>
                <a:lnTo>
                  <a:pt x="113" y="244"/>
                </a:lnTo>
                <a:lnTo>
                  <a:pt x="115" y="234"/>
                </a:lnTo>
                <a:lnTo>
                  <a:pt x="114" y="223"/>
                </a:lnTo>
                <a:lnTo>
                  <a:pt x="111" y="212"/>
                </a:lnTo>
                <a:lnTo>
                  <a:pt x="105" y="201"/>
                </a:lnTo>
                <a:lnTo>
                  <a:pt x="97" y="192"/>
                </a:lnTo>
                <a:lnTo>
                  <a:pt x="88" y="183"/>
                </a:lnTo>
                <a:lnTo>
                  <a:pt x="75" y="176"/>
                </a:lnTo>
                <a:lnTo>
                  <a:pt x="62" y="170"/>
                </a:lnTo>
                <a:lnTo>
                  <a:pt x="44" y="161"/>
                </a:lnTo>
                <a:lnTo>
                  <a:pt x="28" y="148"/>
                </a:lnTo>
                <a:lnTo>
                  <a:pt x="15" y="133"/>
                </a:lnTo>
                <a:lnTo>
                  <a:pt x="5" y="114"/>
                </a:lnTo>
                <a:lnTo>
                  <a:pt x="0" y="93"/>
                </a:lnTo>
                <a:lnTo>
                  <a:pt x="0" y="73"/>
                </a:lnTo>
                <a:lnTo>
                  <a:pt x="2" y="62"/>
                </a:lnTo>
                <a:lnTo>
                  <a:pt x="5" y="51"/>
                </a:lnTo>
                <a:lnTo>
                  <a:pt x="10" y="41"/>
                </a:lnTo>
                <a:lnTo>
                  <a:pt x="17" y="31"/>
                </a:lnTo>
                <a:lnTo>
                  <a:pt x="30" y="17"/>
                </a:lnTo>
                <a:lnTo>
                  <a:pt x="46" y="8"/>
                </a:lnTo>
                <a:lnTo>
                  <a:pt x="60" y="1"/>
                </a:lnTo>
                <a:lnTo>
                  <a:pt x="75" y="0"/>
                </a:lnTo>
                <a:lnTo>
                  <a:pt x="90" y="1"/>
                </a:lnTo>
                <a:lnTo>
                  <a:pt x="105" y="5"/>
                </a:lnTo>
                <a:lnTo>
                  <a:pt x="119" y="12"/>
                </a:lnTo>
                <a:lnTo>
                  <a:pt x="134" y="21"/>
                </a:lnTo>
                <a:lnTo>
                  <a:pt x="122" y="34"/>
                </a:lnTo>
                <a:lnTo>
                  <a:pt x="109" y="43"/>
                </a:lnTo>
                <a:lnTo>
                  <a:pt x="109" y="42"/>
                </a:lnTo>
                <a:lnTo>
                  <a:pt x="109" y="43"/>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5" name="Freeform 17">
            <a:extLst>
              <a:ext uri="{FF2B5EF4-FFF2-40B4-BE49-F238E27FC236}">
                <a16:creationId xmlns:a16="http://schemas.microsoft.com/office/drawing/2014/main" xmlns="" id="{00000000-0008-0000-0000-000011A80000}"/>
              </a:ext>
            </a:extLst>
          </xdr:cNvPr>
          <xdr:cNvSpPr>
            <a:spLocks/>
          </xdr:cNvSpPr>
        </xdr:nvSpPr>
        <xdr:spPr bwMode="auto">
          <a:xfrm>
            <a:off x="765" y="313"/>
            <a:ext cx="33" cy="13"/>
          </a:xfrm>
          <a:custGeom>
            <a:avLst/>
            <a:gdLst>
              <a:gd name="T0" fmla="*/ 195 w 229"/>
              <a:gd name="T1" fmla="*/ 38 h 142"/>
              <a:gd name="T2" fmla="*/ 201 w 229"/>
              <a:gd name="T3" fmla="*/ 61 h 142"/>
              <a:gd name="T4" fmla="*/ 196 w 229"/>
              <a:gd name="T5" fmla="*/ 81 h 142"/>
              <a:gd name="T6" fmla="*/ 185 w 229"/>
              <a:gd name="T7" fmla="*/ 96 h 142"/>
              <a:gd name="T8" fmla="*/ 166 w 229"/>
              <a:gd name="T9" fmla="*/ 107 h 142"/>
              <a:gd name="T10" fmla="*/ 148 w 229"/>
              <a:gd name="T11" fmla="*/ 109 h 142"/>
              <a:gd name="T12" fmla="*/ 133 w 229"/>
              <a:gd name="T13" fmla="*/ 104 h 142"/>
              <a:gd name="T14" fmla="*/ 118 w 229"/>
              <a:gd name="T15" fmla="*/ 86 h 142"/>
              <a:gd name="T16" fmla="*/ 116 w 229"/>
              <a:gd name="T17" fmla="*/ 64 h 142"/>
              <a:gd name="T18" fmla="*/ 121 w 229"/>
              <a:gd name="T19" fmla="*/ 52 h 142"/>
              <a:gd name="T20" fmla="*/ 134 w 229"/>
              <a:gd name="T21" fmla="*/ 46 h 142"/>
              <a:gd name="T22" fmla="*/ 141 w 229"/>
              <a:gd name="T23" fmla="*/ 38 h 142"/>
              <a:gd name="T24" fmla="*/ 133 w 229"/>
              <a:gd name="T25" fmla="*/ 25 h 142"/>
              <a:gd name="T26" fmla="*/ 120 w 229"/>
              <a:gd name="T27" fmla="*/ 18 h 142"/>
              <a:gd name="T28" fmla="*/ 108 w 229"/>
              <a:gd name="T29" fmla="*/ 21 h 142"/>
              <a:gd name="T30" fmla="*/ 100 w 229"/>
              <a:gd name="T31" fmla="*/ 18 h 142"/>
              <a:gd name="T32" fmla="*/ 92 w 229"/>
              <a:gd name="T33" fmla="*/ 7 h 142"/>
              <a:gd name="T34" fmla="*/ 80 w 229"/>
              <a:gd name="T35" fmla="*/ 5 h 142"/>
              <a:gd name="T36" fmla="*/ 69 w 229"/>
              <a:gd name="T37" fmla="*/ 11 h 142"/>
              <a:gd name="T38" fmla="*/ 59 w 229"/>
              <a:gd name="T39" fmla="*/ 10 h 142"/>
              <a:gd name="T40" fmla="*/ 40 w 229"/>
              <a:gd name="T41" fmla="*/ 0 h 142"/>
              <a:gd name="T42" fmla="*/ 21 w 229"/>
              <a:gd name="T43" fmla="*/ 1 h 142"/>
              <a:gd name="T44" fmla="*/ 4 w 229"/>
              <a:gd name="T45" fmla="*/ 12 h 142"/>
              <a:gd name="T46" fmla="*/ 11 w 229"/>
              <a:gd name="T47" fmla="*/ 18 h 142"/>
              <a:gd name="T48" fmla="*/ 30 w 229"/>
              <a:gd name="T49" fmla="*/ 23 h 142"/>
              <a:gd name="T50" fmla="*/ 49 w 229"/>
              <a:gd name="T51" fmla="*/ 37 h 142"/>
              <a:gd name="T52" fmla="*/ 63 w 229"/>
              <a:gd name="T53" fmla="*/ 60 h 142"/>
              <a:gd name="T54" fmla="*/ 76 w 229"/>
              <a:gd name="T55" fmla="*/ 94 h 142"/>
              <a:gd name="T56" fmla="*/ 104 w 229"/>
              <a:gd name="T57" fmla="*/ 126 h 142"/>
              <a:gd name="T58" fmla="*/ 141 w 229"/>
              <a:gd name="T59" fmla="*/ 142 h 142"/>
              <a:gd name="T60" fmla="*/ 170 w 229"/>
              <a:gd name="T61" fmla="*/ 140 h 142"/>
              <a:gd name="T62" fmla="*/ 189 w 229"/>
              <a:gd name="T63" fmla="*/ 131 h 142"/>
              <a:gd name="T64" fmla="*/ 211 w 229"/>
              <a:gd name="T65" fmla="*/ 108 h 142"/>
              <a:gd name="T66" fmla="*/ 227 w 229"/>
              <a:gd name="T67" fmla="*/ 78 h 142"/>
              <a:gd name="T68" fmla="*/ 228 w 229"/>
              <a:gd name="T69" fmla="*/ 45 h 142"/>
              <a:gd name="T70" fmla="*/ 218 w 229"/>
              <a:gd name="T71" fmla="*/ 14 h 142"/>
              <a:gd name="T72" fmla="*/ 196 w 229"/>
              <a:gd name="T73" fmla="*/ 13 h 142"/>
              <a:gd name="T74" fmla="*/ 187 w 229"/>
              <a:gd name="T75" fmla="*/ 25 h 1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29" h="142">
                <a:moveTo>
                  <a:pt x="188" y="25"/>
                </a:moveTo>
                <a:lnTo>
                  <a:pt x="195" y="38"/>
                </a:lnTo>
                <a:lnTo>
                  <a:pt x="199" y="50"/>
                </a:lnTo>
                <a:lnTo>
                  <a:pt x="201" y="61"/>
                </a:lnTo>
                <a:lnTo>
                  <a:pt x="200" y="72"/>
                </a:lnTo>
                <a:lnTo>
                  <a:pt x="196" y="81"/>
                </a:lnTo>
                <a:lnTo>
                  <a:pt x="191" y="90"/>
                </a:lnTo>
                <a:lnTo>
                  <a:pt x="185" y="96"/>
                </a:lnTo>
                <a:lnTo>
                  <a:pt x="178" y="102"/>
                </a:lnTo>
                <a:lnTo>
                  <a:pt x="166" y="107"/>
                </a:lnTo>
                <a:lnTo>
                  <a:pt x="157" y="109"/>
                </a:lnTo>
                <a:lnTo>
                  <a:pt x="148" y="109"/>
                </a:lnTo>
                <a:lnTo>
                  <a:pt x="140" y="108"/>
                </a:lnTo>
                <a:lnTo>
                  <a:pt x="133" y="104"/>
                </a:lnTo>
                <a:lnTo>
                  <a:pt x="126" y="99"/>
                </a:lnTo>
                <a:lnTo>
                  <a:pt x="118" y="86"/>
                </a:lnTo>
                <a:lnTo>
                  <a:pt x="115" y="72"/>
                </a:lnTo>
                <a:lnTo>
                  <a:pt x="116" y="64"/>
                </a:lnTo>
                <a:lnTo>
                  <a:pt x="118" y="58"/>
                </a:lnTo>
                <a:lnTo>
                  <a:pt x="121" y="52"/>
                </a:lnTo>
                <a:lnTo>
                  <a:pt x="126" y="49"/>
                </a:lnTo>
                <a:lnTo>
                  <a:pt x="134" y="46"/>
                </a:lnTo>
                <a:lnTo>
                  <a:pt x="142" y="46"/>
                </a:lnTo>
                <a:lnTo>
                  <a:pt x="141" y="38"/>
                </a:lnTo>
                <a:lnTo>
                  <a:pt x="138" y="30"/>
                </a:lnTo>
                <a:lnTo>
                  <a:pt x="133" y="25"/>
                </a:lnTo>
                <a:lnTo>
                  <a:pt x="127" y="21"/>
                </a:lnTo>
                <a:lnTo>
                  <a:pt x="120" y="18"/>
                </a:lnTo>
                <a:lnTo>
                  <a:pt x="114" y="18"/>
                </a:lnTo>
                <a:lnTo>
                  <a:pt x="108" y="21"/>
                </a:lnTo>
                <a:lnTo>
                  <a:pt x="102" y="26"/>
                </a:lnTo>
                <a:lnTo>
                  <a:pt x="100" y="18"/>
                </a:lnTo>
                <a:lnTo>
                  <a:pt x="97" y="12"/>
                </a:lnTo>
                <a:lnTo>
                  <a:pt x="92" y="7"/>
                </a:lnTo>
                <a:lnTo>
                  <a:pt x="86" y="5"/>
                </a:lnTo>
                <a:lnTo>
                  <a:pt x="80" y="5"/>
                </a:lnTo>
                <a:lnTo>
                  <a:pt x="74" y="6"/>
                </a:lnTo>
                <a:lnTo>
                  <a:pt x="69" y="11"/>
                </a:lnTo>
                <a:lnTo>
                  <a:pt x="65" y="17"/>
                </a:lnTo>
                <a:lnTo>
                  <a:pt x="59" y="10"/>
                </a:lnTo>
                <a:lnTo>
                  <a:pt x="51" y="3"/>
                </a:lnTo>
                <a:lnTo>
                  <a:pt x="40" y="0"/>
                </a:lnTo>
                <a:lnTo>
                  <a:pt x="30" y="0"/>
                </a:lnTo>
                <a:lnTo>
                  <a:pt x="21" y="1"/>
                </a:lnTo>
                <a:lnTo>
                  <a:pt x="12" y="5"/>
                </a:lnTo>
                <a:lnTo>
                  <a:pt x="4" y="12"/>
                </a:lnTo>
                <a:lnTo>
                  <a:pt x="0" y="21"/>
                </a:lnTo>
                <a:lnTo>
                  <a:pt x="11" y="18"/>
                </a:lnTo>
                <a:lnTo>
                  <a:pt x="21" y="19"/>
                </a:lnTo>
                <a:lnTo>
                  <a:pt x="30" y="23"/>
                </a:lnTo>
                <a:lnTo>
                  <a:pt x="40" y="29"/>
                </a:lnTo>
                <a:lnTo>
                  <a:pt x="49" y="37"/>
                </a:lnTo>
                <a:lnTo>
                  <a:pt x="57" y="48"/>
                </a:lnTo>
                <a:lnTo>
                  <a:pt x="63" y="60"/>
                </a:lnTo>
                <a:lnTo>
                  <a:pt x="68" y="74"/>
                </a:lnTo>
                <a:lnTo>
                  <a:pt x="76" y="94"/>
                </a:lnTo>
                <a:lnTo>
                  <a:pt x="88" y="111"/>
                </a:lnTo>
                <a:lnTo>
                  <a:pt x="104" y="126"/>
                </a:lnTo>
                <a:lnTo>
                  <a:pt x="121" y="137"/>
                </a:lnTo>
                <a:lnTo>
                  <a:pt x="141" y="142"/>
                </a:lnTo>
                <a:lnTo>
                  <a:pt x="160" y="142"/>
                </a:lnTo>
                <a:lnTo>
                  <a:pt x="170" y="140"/>
                </a:lnTo>
                <a:lnTo>
                  <a:pt x="180" y="137"/>
                </a:lnTo>
                <a:lnTo>
                  <a:pt x="189" y="131"/>
                </a:lnTo>
                <a:lnTo>
                  <a:pt x="198" y="124"/>
                </a:lnTo>
                <a:lnTo>
                  <a:pt x="211" y="108"/>
                </a:lnTo>
                <a:lnTo>
                  <a:pt x="221" y="93"/>
                </a:lnTo>
                <a:lnTo>
                  <a:pt x="227" y="78"/>
                </a:lnTo>
                <a:lnTo>
                  <a:pt x="229" y="61"/>
                </a:lnTo>
                <a:lnTo>
                  <a:pt x="228" y="45"/>
                </a:lnTo>
                <a:lnTo>
                  <a:pt x="224" y="29"/>
                </a:lnTo>
                <a:lnTo>
                  <a:pt x="218" y="14"/>
                </a:lnTo>
                <a:lnTo>
                  <a:pt x="208" y="0"/>
                </a:lnTo>
                <a:lnTo>
                  <a:pt x="196" y="13"/>
                </a:lnTo>
                <a:lnTo>
                  <a:pt x="188" y="25"/>
                </a:lnTo>
                <a:lnTo>
                  <a:pt x="187" y="25"/>
                </a:lnTo>
                <a:lnTo>
                  <a:pt x="188" y="2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6" name="Freeform 18">
            <a:extLst>
              <a:ext uri="{FF2B5EF4-FFF2-40B4-BE49-F238E27FC236}">
                <a16:creationId xmlns:a16="http://schemas.microsoft.com/office/drawing/2014/main" xmlns="" id="{00000000-0008-0000-0000-000012A80000}"/>
              </a:ext>
            </a:extLst>
          </xdr:cNvPr>
          <xdr:cNvSpPr>
            <a:spLocks/>
          </xdr:cNvSpPr>
        </xdr:nvSpPr>
        <xdr:spPr bwMode="auto">
          <a:xfrm>
            <a:off x="284" y="329"/>
            <a:ext cx="19" cy="22"/>
          </a:xfrm>
          <a:custGeom>
            <a:avLst/>
            <a:gdLst>
              <a:gd name="T0" fmla="*/ 36 w 133"/>
              <a:gd name="T1" fmla="*/ 34 h 244"/>
              <a:gd name="T2" fmla="*/ 59 w 133"/>
              <a:gd name="T3" fmla="*/ 29 h 244"/>
              <a:gd name="T4" fmla="*/ 77 w 133"/>
              <a:gd name="T5" fmla="*/ 33 h 244"/>
              <a:gd name="T6" fmla="*/ 91 w 133"/>
              <a:gd name="T7" fmla="*/ 46 h 244"/>
              <a:gd name="T8" fmla="*/ 102 w 133"/>
              <a:gd name="T9" fmla="*/ 66 h 244"/>
              <a:gd name="T10" fmla="*/ 104 w 133"/>
              <a:gd name="T11" fmla="*/ 87 h 244"/>
              <a:gd name="T12" fmla="*/ 99 w 133"/>
              <a:gd name="T13" fmla="*/ 102 h 244"/>
              <a:gd name="T14" fmla="*/ 81 w 133"/>
              <a:gd name="T15" fmla="*/ 117 h 244"/>
              <a:gd name="T16" fmla="*/ 62 w 133"/>
              <a:gd name="T17" fmla="*/ 120 h 244"/>
              <a:gd name="T18" fmla="*/ 50 w 133"/>
              <a:gd name="T19" fmla="*/ 114 h 244"/>
              <a:gd name="T20" fmla="*/ 44 w 133"/>
              <a:gd name="T21" fmla="*/ 101 h 244"/>
              <a:gd name="T22" fmla="*/ 36 w 133"/>
              <a:gd name="T23" fmla="*/ 93 h 244"/>
              <a:gd name="T24" fmla="*/ 24 w 133"/>
              <a:gd name="T25" fmla="*/ 102 h 244"/>
              <a:gd name="T26" fmla="*/ 18 w 133"/>
              <a:gd name="T27" fmla="*/ 115 h 244"/>
              <a:gd name="T28" fmla="*/ 20 w 133"/>
              <a:gd name="T29" fmla="*/ 128 h 244"/>
              <a:gd name="T30" fmla="*/ 18 w 133"/>
              <a:gd name="T31" fmla="*/ 136 h 244"/>
              <a:gd name="T32" fmla="*/ 7 w 133"/>
              <a:gd name="T33" fmla="*/ 145 h 244"/>
              <a:gd name="T34" fmla="*/ 5 w 133"/>
              <a:gd name="T35" fmla="*/ 158 h 244"/>
              <a:gd name="T36" fmla="*/ 10 w 133"/>
              <a:gd name="T37" fmla="*/ 170 h 244"/>
              <a:gd name="T38" fmla="*/ 9 w 133"/>
              <a:gd name="T39" fmla="*/ 181 h 244"/>
              <a:gd name="T40" fmla="*/ 0 w 133"/>
              <a:gd name="T41" fmla="*/ 200 h 244"/>
              <a:gd name="T42" fmla="*/ 1 w 133"/>
              <a:gd name="T43" fmla="*/ 222 h 244"/>
              <a:gd name="T44" fmla="*/ 11 w 133"/>
              <a:gd name="T45" fmla="*/ 239 h 244"/>
              <a:gd name="T46" fmla="*/ 18 w 133"/>
              <a:gd name="T47" fmla="*/ 234 h 244"/>
              <a:gd name="T48" fmla="*/ 22 w 133"/>
              <a:gd name="T49" fmla="*/ 212 h 244"/>
              <a:gd name="T50" fmla="*/ 36 w 133"/>
              <a:gd name="T51" fmla="*/ 192 h 244"/>
              <a:gd name="T52" fmla="*/ 58 w 133"/>
              <a:gd name="T53" fmla="*/ 176 h 244"/>
              <a:gd name="T54" fmla="*/ 89 w 133"/>
              <a:gd name="T55" fmla="*/ 161 h 244"/>
              <a:gd name="T56" fmla="*/ 118 w 133"/>
              <a:gd name="T57" fmla="*/ 133 h 244"/>
              <a:gd name="T58" fmla="*/ 133 w 133"/>
              <a:gd name="T59" fmla="*/ 93 h 244"/>
              <a:gd name="T60" fmla="*/ 131 w 133"/>
              <a:gd name="T61" fmla="*/ 62 h 244"/>
              <a:gd name="T62" fmla="*/ 123 w 133"/>
              <a:gd name="T63" fmla="*/ 41 h 244"/>
              <a:gd name="T64" fmla="*/ 103 w 133"/>
              <a:gd name="T65" fmla="*/ 17 h 244"/>
              <a:gd name="T66" fmla="*/ 74 w 133"/>
              <a:gd name="T67" fmla="*/ 1 h 244"/>
              <a:gd name="T68" fmla="*/ 43 w 133"/>
              <a:gd name="T69" fmla="*/ 1 h 244"/>
              <a:gd name="T70" fmla="*/ 15 w 133"/>
              <a:gd name="T71" fmla="*/ 12 h 244"/>
              <a:gd name="T72" fmla="*/ 13 w 133"/>
              <a:gd name="T73" fmla="*/ 34 h 244"/>
              <a:gd name="T74" fmla="*/ 24 w 133"/>
              <a:gd name="T75" fmla="*/ 42 h 2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3" h="244">
                <a:moveTo>
                  <a:pt x="24" y="43"/>
                </a:moveTo>
                <a:lnTo>
                  <a:pt x="36" y="34"/>
                </a:lnTo>
                <a:lnTo>
                  <a:pt x="48" y="30"/>
                </a:lnTo>
                <a:lnTo>
                  <a:pt x="59" y="29"/>
                </a:lnTo>
                <a:lnTo>
                  <a:pt x="69" y="30"/>
                </a:lnTo>
                <a:lnTo>
                  <a:pt x="77" y="33"/>
                </a:lnTo>
                <a:lnTo>
                  <a:pt x="85" y="39"/>
                </a:lnTo>
                <a:lnTo>
                  <a:pt x="91" y="46"/>
                </a:lnTo>
                <a:lnTo>
                  <a:pt x="97" y="55"/>
                </a:lnTo>
                <a:lnTo>
                  <a:pt x="102" y="66"/>
                </a:lnTo>
                <a:lnTo>
                  <a:pt x="104" y="77"/>
                </a:lnTo>
                <a:lnTo>
                  <a:pt x="104" y="87"/>
                </a:lnTo>
                <a:lnTo>
                  <a:pt x="102" y="96"/>
                </a:lnTo>
                <a:lnTo>
                  <a:pt x="99" y="102"/>
                </a:lnTo>
                <a:lnTo>
                  <a:pt x="93" y="109"/>
                </a:lnTo>
                <a:lnTo>
                  <a:pt x="81" y="117"/>
                </a:lnTo>
                <a:lnTo>
                  <a:pt x="68" y="121"/>
                </a:lnTo>
                <a:lnTo>
                  <a:pt x="62" y="120"/>
                </a:lnTo>
                <a:lnTo>
                  <a:pt x="56" y="117"/>
                </a:lnTo>
                <a:lnTo>
                  <a:pt x="50" y="114"/>
                </a:lnTo>
                <a:lnTo>
                  <a:pt x="47" y="109"/>
                </a:lnTo>
                <a:lnTo>
                  <a:pt x="44" y="101"/>
                </a:lnTo>
                <a:lnTo>
                  <a:pt x="44" y="92"/>
                </a:lnTo>
                <a:lnTo>
                  <a:pt x="36" y="93"/>
                </a:lnTo>
                <a:lnTo>
                  <a:pt x="30" y="97"/>
                </a:lnTo>
                <a:lnTo>
                  <a:pt x="24" y="102"/>
                </a:lnTo>
                <a:lnTo>
                  <a:pt x="20" y="108"/>
                </a:lnTo>
                <a:lnTo>
                  <a:pt x="18" y="115"/>
                </a:lnTo>
                <a:lnTo>
                  <a:pt x="18" y="122"/>
                </a:lnTo>
                <a:lnTo>
                  <a:pt x="20" y="128"/>
                </a:lnTo>
                <a:lnTo>
                  <a:pt x="25" y="135"/>
                </a:lnTo>
                <a:lnTo>
                  <a:pt x="18" y="136"/>
                </a:lnTo>
                <a:lnTo>
                  <a:pt x="11" y="140"/>
                </a:lnTo>
                <a:lnTo>
                  <a:pt x="7" y="145"/>
                </a:lnTo>
                <a:lnTo>
                  <a:pt x="5" y="151"/>
                </a:lnTo>
                <a:lnTo>
                  <a:pt x="5" y="158"/>
                </a:lnTo>
                <a:lnTo>
                  <a:pt x="6" y="165"/>
                </a:lnTo>
                <a:lnTo>
                  <a:pt x="10" y="170"/>
                </a:lnTo>
                <a:lnTo>
                  <a:pt x="17" y="174"/>
                </a:lnTo>
                <a:lnTo>
                  <a:pt x="9" y="181"/>
                </a:lnTo>
                <a:lnTo>
                  <a:pt x="3" y="190"/>
                </a:lnTo>
                <a:lnTo>
                  <a:pt x="0" y="200"/>
                </a:lnTo>
                <a:lnTo>
                  <a:pt x="0" y="212"/>
                </a:lnTo>
                <a:lnTo>
                  <a:pt x="1" y="222"/>
                </a:lnTo>
                <a:lnTo>
                  <a:pt x="5" y="231"/>
                </a:lnTo>
                <a:lnTo>
                  <a:pt x="11" y="239"/>
                </a:lnTo>
                <a:lnTo>
                  <a:pt x="20" y="244"/>
                </a:lnTo>
                <a:lnTo>
                  <a:pt x="18" y="234"/>
                </a:lnTo>
                <a:lnTo>
                  <a:pt x="19" y="223"/>
                </a:lnTo>
                <a:lnTo>
                  <a:pt x="22" y="212"/>
                </a:lnTo>
                <a:lnTo>
                  <a:pt x="28" y="201"/>
                </a:lnTo>
                <a:lnTo>
                  <a:pt x="36" y="192"/>
                </a:lnTo>
                <a:lnTo>
                  <a:pt x="45" y="183"/>
                </a:lnTo>
                <a:lnTo>
                  <a:pt x="58" y="176"/>
                </a:lnTo>
                <a:lnTo>
                  <a:pt x="71" y="170"/>
                </a:lnTo>
                <a:lnTo>
                  <a:pt x="89" y="161"/>
                </a:lnTo>
                <a:lnTo>
                  <a:pt x="105" y="148"/>
                </a:lnTo>
                <a:lnTo>
                  <a:pt x="118" y="133"/>
                </a:lnTo>
                <a:lnTo>
                  <a:pt x="128" y="114"/>
                </a:lnTo>
                <a:lnTo>
                  <a:pt x="133" y="93"/>
                </a:lnTo>
                <a:lnTo>
                  <a:pt x="133" y="73"/>
                </a:lnTo>
                <a:lnTo>
                  <a:pt x="131" y="62"/>
                </a:lnTo>
                <a:lnTo>
                  <a:pt x="128" y="51"/>
                </a:lnTo>
                <a:lnTo>
                  <a:pt x="123" y="41"/>
                </a:lnTo>
                <a:lnTo>
                  <a:pt x="116" y="31"/>
                </a:lnTo>
                <a:lnTo>
                  <a:pt x="103" y="17"/>
                </a:lnTo>
                <a:lnTo>
                  <a:pt x="88" y="8"/>
                </a:lnTo>
                <a:lnTo>
                  <a:pt x="74" y="1"/>
                </a:lnTo>
                <a:lnTo>
                  <a:pt x="59" y="0"/>
                </a:lnTo>
                <a:lnTo>
                  <a:pt x="43" y="1"/>
                </a:lnTo>
                <a:lnTo>
                  <a:pt x="29" y="5"/>
                </a:lnTo>
                <a:lnTo>
                  <a:pt x="15" y="12"/>
                </a:lnTo>
                <a:lnTo>
                  <a:pt x="0" y="21"/>
                </a:lnTo>
                <a:lnTo>
                  <a:pt x="13" y="34"/>
                </a:lnTo>
                <a:lnTo>
                  <a:pt x="24" y="43"/>
                </a:lnTo>
                <a:lnTo>
                  <a:pt x="24" y="42"/>
                </a:lnTo>
                <a:lnTo>
                  <a:pt x="24" y="43"/>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7" name="Freeform 19">
            <a:extLst>
              <a:ext uri="{FF2B5EF4-FFF2-40B4-BE49-F238E27FC236}">
                <a16:creationId xmlns:a16="http://schemas.microsoft.com/office/drawing/2014/main" xmlns="" id="{00000000-0008-0000-0000-000013A80000}"/>
              </a:ext>
            </a:extLst>
          </xdr:cNvPr>
          <xdr:cNvSpPr>
            <a:spLocks/>
          </xdr:cNvSpPr>
        </xdr:nvSpPr>
        <xdr:spPr bwMode="auto">
          <a:xfrm>
            <a:off x="308" y="313"/>
            <a:ext cx="33" cy="13"/>
          </a:xfrm>
          <a:custGeom>
            <a:avLst/>
            <a:gdLst>
              <a:gd name="T0" fmla="*/ 33 w 229"/>
              <a:gd name="T1" fmla="*/ 38 h 142"/>
              <a:gd name="T2" fmla="*/ 28 w 229"/>
              <a:gd name="T3" fmla="*/ 61 h 142"/>
              <a:gd name="T4" fmla="*/ 32 w 229"/>
              <a:gd name="T5" fmla="*/ 81 h 142"/>
              <a:gd name="T6" fmla="*/ 44 w 229"/>
              <a:gd name="T7" fmla="*/ 96 h 142"/>
              <a:gd name="T8" fmla="*/ 63 w 229"/>
              <a:gd name="T9" fmla="*/ 107 h 142"/>
              <a:gd name="T10" fmla="*/ 81 w 229"/>
              <a:gd name="T11" fmla="*/ 109 h 142"/>
              <a:gd name="T12" fmla="*/ 96 w 229"/>
              <a:gd name="T13" fmla="*/ 104 h 142"/>
              <a:gd name="T14" fmla="*/ 110 w 229"/>
              <a:gd name="T15" fmla="*/ 86 h 142"/>
              <a:gd name="T16" fmla="*/ 112 w 229"/>
              <a:gd name="T17" fmla="*/ 64 h 142"/>
              <a:gd name="T18" fmla="*/ 107 w 229"/>
              <a:gd name="T19" fmla="*/ 52 h 142"/>
              <a:gd name="T20" fmla="*/ 94 w 229"/>
              <a:gd name="T21" fmla="*/ 46 h 142"/>
              <a:gd name="T22" fmla="*/ 87 w 229"/>
              <a:gd name="T23" fmla="*/ 38 h 142"/>
              <a:gd name="T24" fmla="*/ 95 w 229"/>
              <a:gd name="T25" fmla="*/ 25 h 142"/>
              <a:gd name="T26" fmla="*/ 108 w 229"/>
              <a:gd name="T27" fmla="*/ 18 h 142"/>
              <a:gd name="T28" fmla="*/ 120 w 229"/>
              <a:gd name="T29" fmla="*/ 21 h 142"/>
              <a:gd name="T30" fmla="*/ 128 w 229"/>
              <a:gd name="T31" fmla="*/ 18 h 142"/>
              <a:gd name="T32" fmla="*/ 136 w 229"/>
              <a:gd name="T33" fmla="*/ 7 h 142"/>
              <a:gd name="T34" fmla="*/ 149 w 229"/>
              <a:gd name="T35" fmla="*/ 5 h 142"/>
              <a:gd name="T36" fmla="*/ 160 w 229"/>
              <a:gd name="T37" fmla="*/ 11 h 142"/>
              <a:gd name="T38" fmla="*/ 170 w 229"/>
              <a:gd name="T39" fmla="*/ 10 h 142"/>
              <a:gd name="T40" fmla="*/ 188 w 229"/>
              <a:gd name="T41" fmla="*/ 0 h 142"/>
              <a:gd name="T42" fmla="*/ 208 w 229"/>
              <a:gd name="T43" fmla="*/ 1 h 142"/>
              <a:gd name="T44" fmla="*/ 224 w 229"/>
              <a:gd name="T45" fmla="*/ 12 h 142"/>
              <a:gd name="T46" fmla="*/ 218 w 229"/>
              <a:gd name="T47" fmla="*/ 18 h 142"/>
              <a:gd name="T48" fmla="*/ 199 w 229"/>
              <a:gd name="T49" fmla="*/ 23 h 142"/>
              <a:gd name="T50" fmla="*/ 180 w 229"/>
              <a:gd name="T51" fmla="*/ 37 h 142"/>
              <a:gd name="T52" fmla="*/ 165 w 229"/>
              <a:gd name="T53" fmla="*/ 60 h 142"/>
              <a:gd name="T54" fmla="*/ 152 w 229"/>
              <a:gd name="T55" fmla="*/ 94 h 142"/>
              <a:gd name="T56" fmla="*/ 124 w 229"/>
              <a:gd name="T57" fmla="*/ 126 h 142"/>
              <a:gd name="T58" fmla="*/ 87 w 229"/>
              <a:gd name="T59" fmla="*/ 142 h 142"/>
              <a:gd name="T60" fmla="*/ 59 w 229"/>
              <a:gd name="T61" fmla="*/ 140 h 142"/>
              <a:gd name="T62" fmla="*/ 39 w 229"/>
              <a:gd name="T63" fmla="*/ 131 h 142"/>
              <a:gd name="T64" fmla="*/ 17 w 229"/>
              <a:gd name="T65" fmla="*/ 108 h 142"/>
              <a:gd name="T66" fmla="*/ 2 w 229"/>
              <a:gd name="T67" fmla="*/ 78 h 142"/>
              <a:gd name="T68" fmla="*/ 1 w 229"/>
              <a:gd name="T69" fmla="*/ 45 h 142"/>
              <a:gd name="T70" fmla="*/ 11 w 229"/>
              <a:gd name="T71" fmla="*/ 14 h 142"/>
              <a:gd name="T72" fmla="*/ 33 w 229"/>
              <a:gd name="T73" fmla="*/ 13 h 142"/>
              <a:gd name="T74" fmla="*/ 40 w 229"/>
              <a:gd name="T75" fmla="*/ 25 h 1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29" h="142">
                <a:moveTo>
                  <a:pt x="41" y="25"/>
                </a:moveTo>
                <a:lnTo>
                  <a:pt x="33" y="38"/>
                </a:lnTo>
                <a:lnTo>
                  <a:pt x="29" y="50"/>
                </a:lnTo>
                <a:lnTo>
                  <a:pt x="28" y="61"/>
                </a:lnTo>
                <a:lnTo>
                  <a:pt x="29" y="72"/>
                </a:lnTo>
                <a:lnTo>
                  <a:pt x="32" y="81"/>
                </a:lnTo>
                <a:lnTo>
                  <a:pt x="37" y="90"/>
                </a:lnTo>
                <a:lnTo>
                  <a:pt x="44" y="96"/>
                </a:lnTo>
                <a:lnTo>
                  <a:pt x="52" y="102"/>
                </a:lnTo>
                <a:lnTo>
                  <a:pt x="63" y="107"/>
                </a:lnTo>
                <a:lnTo>
                  <a:pt x="73" y="109"/>
                </a:lnTo>
                <a:lnTo>
                  <a:pt x="81" y="109"/>
                </a:lnTo>
                <a:lnTo>
                  <a:pt x="89" y="108"/>
                </a:lnTo>
                <a:lnTo>
                  <a:pt x="96" y="104"/>
                </a:lnTo>
                <a:lnTo>
                  <a:pt x="102" y="99"/>
                </a:lnTo>
                <a:lnTo>
                  <a:pt x="110" y="86"/>
                </a:lnTo>
                <a:lnTo>
                  <a:pt x="113" y="72"/>
                </a:lnTo>
                <a:lnTo>
                  <a:pt x="112" y="64"/>
                </a:lnTo>
                <a:lnTo>
                  <a:pt x="110" y="58"/>
                </a:lnTo>
                <a:lnTo>
                  <a:pt x="107" y="52"/>
                </a:lnTo>
                <a:lnTo>
                  <a:pt x="102" y="49"/>
                </a:lnTo>
                <a:lnTo>
                  <a:pt x="94" y="46"/>
                </a:lnTo>
                <a:lnTo>
                  <a:pt x="86" y="46"/>
                </a:lnTo>
                <a:lnTo>
                  <a:pt x="87" y="38"/>
                </a:lnTo>
                <a:lnTo>
                  <a:pt x="90" y="30"/>
                </a:lnTo>
                <a:lnTo>
                  <a:pt x="95" y="25"/>
                </a:lnTo>
                <a:lnTo>
                  <a:pt x="101" y="21"/>
                </a:lnTo>
                <a:lnTo>
                  <a:pt x="108" y="18"/>
                </a:lnTo>
                <a:lnTo>
                  <a:pt x="114" y="18"/>
                </a:lnTo>
                <a:lnTo>
                  <a:pt x="120" y="21"/>
                </a:lnTo>
                <a:lnTo>
                  <a:pt x="126" y="26"/>
                </a:lnTo>
                <a:lnTo>
                  <a:pt x="128" y="18"/>
                </a:lnTo>
                <a:lnTo>
                  <a:pt x="131" y="12"/>
                </a:lnTo>
                <a:lnTo>
                  <a:pt x="136" y="7"/>
                </a:lnTo>
                <a:lnTo>
                  <a:pt x="143" y="5"/>
                </a:lnTo>
                <a:lnTo>
                  <a:pt x="149" y="5"/>
                </a:lnTo>
                <a:lnTo>
                  <a:pt x="155" y="6"/>
                </a:lnTo>
                <a:lnTo>
                  <a:pt x="160" y="11"/>
                </a:lnTo>
                <a:lnTo>
                  <a:pt x="164" y="17"/>
                </a:lnTo>
                <a:lnTo>
                  <a:pt x="170" y="10"/>
                </a:lnTo>
                <a:lnTo>
                  <a:pt x="178" y="3"/>
                </a:lnTo>
                <a:lnTo>
                  <a:pt x="188" y="0"/>
                </a:lnTo>
                <a:lnTo>
                  <a:pt x="198" y="0"/>
                </a:lnTo>
                <a:lnTo>
                  <a:pt x="208" y="1"/>
                </a:lnTo>
                <a:lnTo>
                  <a:pt x="216" y="5"/>
                </a:lnTo>
                <a:lnTo>
                  <a:pt x="224" y="12"/>
                </a:lnTo>
                <a:lnTo>
                  <a:pt x="229" y="21"/>
                </a:lnTo>
                <a:lnTo>
                  <a:pt x="218" y="18"/>
                </a:lnTo>
                <a:lnTo>
                  <a:pt x="208" y="19"/>
                </a:lnTo>
                <a:lnTo>
                  <a:pt x="199" y="23"/>
                </a:lnTo>
                <a:lnTo>
                  <a:pt x="189" y="29"/>
                </a:lnTo>
                <a:lnTo>
                  <a:pt x="180" y="37"/>
                </a:lnTo>
                <a:lnTo>
                  <a:pt x="172" y="48"/>
                </a:lnTo>
                <a:lnTo>
                  <a:pt x="165" y="60"/>
                </a:lnTo>
                <a:lnTo>
                  <a:pt x="160" y="74"/>
                </a:lnTo>
                <a:lnTo>
                  <a:pt x="152" y="94"/>
                </a:lnTo>
                <a:lnTo>
                  <a:pt x="140" y="111"/>
                </a:lnTo>
                <a:lnTo>
                  <a:pt x="124" y="126"/>
                </a:lnTo>
                <a:lnTo>
                  <a:pt x="107" y="137"/>
                </a:lnTo>
                <a:lnTo>
                  <a:pt x="87" y="142"/>
                </a:lnTo>
                <a:lnTo>
                  <a:pt x="68" y="142"/>
                </a:lnTo>
                <a:lnTo>
                  <a:pt x="59" y="140"/>
                </a:lnTo>
                <a:lnTo>
                  <a:pt x="48" y="137"/>
                </a:lnTo>
                <a:lnTo>
                  <a:pt x="39" y="131"/>
                </a:lnTo>
                <a:lnTo>
                  <a:pt x="30" y="124"/>
                </a:lnTo>
                <a:lnTo>
                  <a:pt x="17" y="108"/>
                </a:lnTo>
                <a:lnTo>
                  <a:pt x="7" y="93"/>
                </a:lnTo>
                <a:lnTo>
                  <a:pt x="2" y="78"/>
                </a:lnTo>
                <a:lnTo>
                  <a:pt x="0" y="61"/>
                </a:lnTo>
                <a:lnTo>
                  <a:pt x="1" y="45"/>
                </a:lnTo>
                <a:lnTo>
                  <a:pt x="5" y="29"/>
                </a:lnTo>
                <a:lnTo>
                  <a:pt x="11" y="14"/>
                </a:lnTo>
                <a:lnTo>
                  <a:pt x="21" y="0"/>
                </a:lnTo>
                <a:lnTo>
                  <a:pt x="33" y="13"/>
                </a:lnTo>
                <a:lnTo>
                  <a:pt x="41" y="25"/>
                </a:lnTo>
                <a:lnTo>
                  <a:pt x="40" y="25"/>
                </a:lnTo>
                <a:lnTo>
                  <a:pt x="41" y="2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8" name="Freeform 20">
            <a:extLst>
              <a:ext uri="{FF2B5EF4-FFF2-40B4-BE49-F238E27FC236}">
                <a16:creationId xmlns:a16="http://schemas.microsoft.com/office/drawing/2014/main" xmlns="" id="{00000000-0008-0000-0000-000014A80000}"/>
              </a:ext>
            </a:extLst>
          </xdr:cNvPr>
          <xdr:cNvSpPr>
            <a:spLocks/>
          </xdr:cNvSpPr>
        </xdr:nvSpPr>
        <xdr:spPr bwMode="auto">
          <a:xfrm>
            <a:off x="803" y="515"/>
            <a:ext cx="19" cy="22"/>
          </a:xfrm>
          <a:custGeom>
            <a:avLst/>
            <a:gdLst>
              <a:gd name="T0" fmla="*/ 97 w 134"/>
              <a:gd name="T1" fmla="*/ 209 h 244"/>
              <a:gd name="T2" fmla="*/ 75 w 134"/>
              <a:gd name="T3" fmla="*/ 215 h 244"/>
              <a:gd name="T4" fmla="*/ 57 w 134"/>
              <a:gd name="T5" fmla="*/ 210 h 244"/>
              <a:gd name="T6" fmla="*/ 43 w 134"/>
              <a:gd name="T7" fmla="*/ 197 h 244"/>
              <a:gd name="T8" fmla="*/ 32 w 134"/>
              <a:gd name="T9" fmla="*/ 177 h 244"/>
              <a:gd name="T10" fmla="*/ 30 w 134"/>
              <a:gd name="T11" fmla="*/ 157 h 244"/>
              <a:gd name="T12" fmla="*/ 35 w 134"/>
              <a:gd name="T13" fmla="*/ 141 h 244"/>
              <a:gd name="T14" fmla="*/ 52 w 134"/>
              <a:gd name="T15" fmla="*/ 127 h 244"/>
              <a:gd name="T16" fmla="*/ 71 w 134"/>
              <a:gd name="T17" fmla="*/ 123 h 244"/>
              <a:gd name="T18" fmla="*/ 83 w 134"/>
              <a:gd name="T19" fmla="*/ 130 h 244"/>
              <a:gd name="T20" fmla="*/ 89 w 134"/>
              <a:gd name="T21" fmla="*/ 143 h 244"/>
              <a:gd name="T22" fmla="*/ 97 w 134"/>
              <a:gd name="T23" fmla="*/ 151 h 244"/>
              <a:gd name="T24" fmla="*/ 109 w 134"/>
              <a:gd name="T25" fmla="*/ 142 h 244"/>
              <a:gd name="T26" fmla="*/ 115 w 134"/>
              <a:gd name="T27" fmla="*/ 129 h 244"/>
              <a:gd name="T28" fmla="*/ 113 w 134"/>
              <a:gd name="T29" fmla="*/ 115 h 244"/>
              <a:gd name="T30" fmla="*/ 115 w 134"/>
              <a:gd name="T31" fmla="*/ 107 h 244"/>
              <a:gd name="T32" fmla="*/ 126 w 134"/>
              <a:gd name="T33" fmla="*/ 98 h 244"/>
              <a:gd name="T34" fmla="*/ 129 w 134"/>
              <a:gd name="T35" fmla="*/ 85 h 244"/>
              <a:gd name="T36" fmla="*/ 123 w 134"/>
              <a:gd name="T37" fmla="*/ 74 h 244"/>
              <a:gd name="T38" fmla="*/ 125 w 134"/>
              <a:gd name="T39" fmla="*/ 63 h 244"/>
              <a:gd name="T40" fmla="*/ 133 w 134"/>
              <a:gd name="T41" fmla="*/ 44 h 244"/>
              <a:gd name="T42" fmla="*/ 132 w 134"/>
              <a:gd name="T43" fmla="*/ 23 h 244"/>
              <a:gd name="T44" fmla="*/ 122 w 134"/>
              <a:gd name="T45" fmla="*/ 5 h 244"/>
              <a:gd name="T46" fmla="*/ 115 w 134"/>
              <a:gd name="T47" fmla="*/ 11 h 244"/>
              <a:gd name="T48" fmla="*/ 111 w 134"/>
              <a:gd name="T49" fmla="*/ 32 h 244"/>
              <a:gd name="T50" fmla="*/ 97 w 134"/>
              <a:gd name="T51" fmla="*/ 52 h 244"/>
              <a:gd name="T52" fmla="*/ 75 w 134"/>
              <a:gd name="T53" fmla="*/ 67 h 244"/>
              <a:gd name="T54" fmla="*/ 44 w 134"/>
              <a:gd name="T55" fmla="*/ 82 h 244"/>
              <a:gd name="T56" fmla="*/ 15 w 134"/>
              <a:gd name="T57" fmla="*/ 110 h 244"/>
              <a:gd name="T58" fmla="*/ 0 w 134"/>
              <a:gd name="T59" fmla="*/ 150 h 244"/>
              <a:gd name="T60" fmla="*/ 2 w 134"/>
              <a:gd name="T61" fmla="*/ 181 h 244"/>
              <a:gd name="T62" fmla="*/ 10 w 134"/>
              <a:gd name="T63" fmla="*/ 202 h 244"/>
              <a:gd name="T64" fmla="*/ 30 w 134"/>
              <a:gd name="T65" fmla="*/ 226 h 244"/>
              <a:gd name="T66" fmla="*/ 60 w 134"/>
              <a:gd name="T67" fmla="*/ 242 h 244"/>
              <a:gd name="T68" fmla="*/ 90 w 134"/>
              <a:gd name="T69" fmla="*/ 243 h 244"/>
              <a:gd name="T70" fmla="*/ 119 w 134"/>
              <a:gd name="T71" fmla="*/ 232 h 244"/>
              <a:gd name="T72" fmla="*/ 122 w 134"/>
              <a:gd name="T73" fmla="*/ 210 h 244"/>
              <a:gd name="T74" fmla="*/ 109 w 134"/>
              <a:gd name="T75" fmla="*/ 200 h 2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4" h="244">
                <a:moveTo>
                  <a:pt x="109" y="201"/>
                </a:moveTo>
                <a:lnTo>
                  <a:pt x="97" y="209"/>
                </a:lnTo>
                <a:lnTo>
                  <a:pt x="86" y="213"/>
                </a:lnTo>
                <a:lnTo>
                  <a:pt x="75" y="215"/>
                </a:lnTo>
                <a:lnTo>
                  <a:pt x="65" y="213"/>
                </a:lnTo>
                <a:lnTo>
                  <a:pt x="57" y="210"/>
                </a:lnTo>
                <a:lnTo>
                  <a:pt x="49" y="204"/>
                </a:lnTo>
                <a:lnTo>
                  <a:pt x="43" y="197"/>
                </a:lnTo>
                <a:lnTo>
                  <a:pt x="38" y="189"/>
                </a:lnTo>
                <a:lnTo>
                  <a:pt x="32" y="177"/>
                </a:lnTo>
                <a:lnTo>
                  <a:pt x="30" y="167"/>
                </a:lnTo>
                <a:lnTo>
                  <a:pt x="30" y="157"/>
                </a:lnTo>
                <a:lnTo>
                  <a:pt x="31" y="149"/>
                </a:lnTo>
                <a:lnTo>
                  <a:pt x="35" y="141"/>
                </a:lnTo>
                <a:lnTo>
                  <a:pt x="40" y="134"/>
                </a:lnTo>
                <a:lnTo>
                  <a:pt x="52" y="127"/>
                </a:lnTo>
                <a:lnTo>
                  <a:pt x="65" y="123"/>
                </a:lnTo>
                <a:lnTo>
                  <a:pt x="71" y="123"/>
                </a:lnTo>
                <a:lnTo>
                  <a:pt x="77" y="126"/>
                </a:lnTo>
                <a:lnTo>
                  <a:pt x="83" y="130"/>
                </a:lnTo>
                <a:lnTo>
                  <a:pt x="86" y="135"/>
                </a:lnTo>
                <a:lnTo>
                  <a:pt x="89" y="143"/>
                </a:lnTo>
                <a:lnTo>
                  <a:pt x="89" y="152"/>
                </a:lnTo>
                <a:lnTo>
                  <a:pt x="97" y="151"/>
                </a:lnTo>
                <a:lnTo>
                  <a:pt x="104" y="147"/>
                </a:lnTo>
                <a:lnTo>
                  <a:pt x="109" y="142"/>
                </a:lnTo>
                <a:lnTo>
                  <a:pt x="113" y="135"/>
                </a:lnTo>
                <a:lnTo>
                  <a:pt x="115" y="129"/>
                </a:lnTo>
                <a:lnTo>
                  <a:pt x="115" y="121"/>
                </a:lnTo>
                <a:lnTo>
                  <a:pt x="113" y="115"/>
                </a:lnTo>
                <a:lnTo>
                  <a:pt x="108" y="108"/>
                </a:lnTo>
                <a:lnTo>
                  <a:pt x="115" y="107"/>
                </a:lnTo>
                <a:lnTo>
                  <a:pt x="122" y="103"/>
                </a:lnTo>
                <a:lnTo>
                  <a:pt x="126" y="98"/>
                </a:lnTo>
                <a:lnTo>
                  <a:pt x="128" y="92"/>
                </a:lnTo>
                <a:lnTo>
                  <a:pt x="129" y="85"/>
                </a:lnTo>
                <a:lnTo>
                  <a:pt x="127" y="80"/>
                </a:lnTo>
                <a:lnTo>
                  <a:pt x="123" y="74"/>
                </a:lnTo>
                <a:lnTo>
                  <a:pt x="116" y="70"/>
                </a:lnTo>
                <a:lnTo>
                  <a:pt x="125" y="63"/>
                </a:lnTo>
                <a:lnTo>
                  <a:pt x="130" y="54"/>
                </a:lnTo>
                <a:lnTo>
                  <a:pt x="133" y="44"/>
                </a:lnTo>
                <a:lnTo>
                  <a:pt x="134" y="34"/>
                </a:lnTo>
                <a:lnTo>
                  <a:pt x="132" y="23"/>
                </a:lnTo>
                <a:lnTo>
                  <a:pt x="128" y="13"/>
                </a:lnTo>
                <a:lnTo>
                  <a:pt x="122" y="5"/>
                </a:lnTo>
                <a:lnTo>
                  <a:pt x="113" y="0"/>
                </a:lnTo>
                <a:lnTo>
                  <a:pt x="115" y="11"/>
                </a:lnTo>
                <a:lnTo>
                  <a:pt x="114" y="21"/>
                </a:lnTo>
                <a:lnTo>
                  <a:pt x="111" y="32"/>
                </a:lnTo>
                <a:lnTo>
                  <a:pt x="105" y="42"/>
                </a:lnTo>
                <a:lnTo>
                  <a:pt x="97" y="52"/>
                </a:lnTo>
                <a:lnTo>
                  <a:pt x="88" y="61"/>
                </a:lnTo>
                <a:lnTo>
                  <a:pt x="75" y="67"/>
                </a:lnTo>
                <a:lnTo>
                  <a:pt x="62" y="73"/>
                </a:lnTo>
                <a:lnTo>
                  <a:pt x="44" y="82"/>
                </a:lnTo>
                <a:lnTo>
                  <a:pt x="28" y="95"/>
                </a:lnTo>
                <a:lnTo>
                  <a:pt x="15" y="110"/>
                </a:lnTo>
                <a:lnTo>
                  <a:pt x="5" y="130"/>
                </a:lnTo>
                <a:lnTo>
                  <a:pt x="0" y="150"/>
                </a:lnTo>
                <a:lnTo>
                  <a:pt x="0" y="170"/>
                </a:lnTo>
                <a:lnTo>
                  <a:pt x="2" y="181"/>
                </a:lnTo>
                <a:lnTo>
                  <a:pt x="5" y="192"/>
                </a:lnTo>
                <a:lnTo>
                  <a:pt x="10" y="202"/>
                </a:lnTo>
                <a:lnTo>
                  <a:pt x="17" y="212"/>
                </a:lnTo>
                <a:lnTo>
                  <a:pt x="30" y="226"/>
                </a:lnTo>
                <a:lnTo>
                  <a:pt x="46" y="236"/>
                </a:lnTo>
                <a:lnTo>
                  <a:pt x="60" y="242"/>
                </a:lnTo>
                <a:lnTo>
                  <a:pt x="75" y="244"/>
                </a:lnTo>
                <a:lnTo>
                  <a:pt x="90" y="243"/>
                </a:lnTo>
                <a:lnTo>
                  <a:pt x="105" y="238"/>
                </a:lnTo>
                <a:lnTo>
                  <a:pt x="119" y="232"/>
                </a:lnTo>
                <a:lnTo>
                  <a:pt x="134" y="222"/>
                </a:lnTo>
                <a:lnTo>
                  <a:pt x="122" y="210"/>
                </a:lnTo>
                <a:lnTo>
                  <a:pt x="109" y="201"/>
                </a:lnTo>
                <a:lnTo>
                  <a:pt x="109" y="200"/>
                </a:lnTo>
                <a:lnTo>
                  <a:pt x="109" y="20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29" name="Freeform 21">
            <a:extLst>
              <a:ext uri="{FF2B5EF4-FFF2-40B4-BE49-F238E27FC236}">
                <a16:creationId xmlns:a16="http://schemas.microsoft.com/office/drawing/2014/main" xmlns="" id="{00000000-0008-0000-0000-000015A80000}"/>
              </a:ext>
            </a:extLst>
          </xdr:cNvPr>
          <xdr:cNvSpPr>
            <a:spLocks/>
          </xdr:cNvSpPr>
        </xdr:nvSpPr>
        <xdr:spPr bwMode="auto">
          <a:xfrm>
            <a:off x="765" y="540"/>
            <a:ext cx="33" cy="13"/>
          </a:xfrm>
          <a:custGeom>
            <a:avLst/>
            <a:gdLst>
              <a:gd name="T0" fmla="*/ 195 w 229"/>
              <a:gd name="T1" fmla="*/ 104 h 143"/>
              <a:gd name="T2" fmla="*/ 201 w 229"/>
              <a:gd name="T3" fmla="*/ 81 h 143"/>
              <a:gd name="T4" fmla="*/ 196 w 229"/>
              <a:gd name="T5" fmla="*/ 62 h 143"/>
              <a:gd name="T6" fmla="*/ 185 w 229"/>
              <a:gd name="T7" fmla="*/ 47 h 143"/>
              <a:gd name="T8" fmla="*/ 166 w 229"/>
              <a:gd name="T9" fmla="*/ 36 h 143"/>
              <a:gd name="T10" fmla="*/ 148 w 229"/>
              <a:gd name="T11" fmla="*/ 33 h 143"/>
              <a:gd name="T12" fmla="*/ 133 w 229"/>
              <a:gd name="T13" fmla="*/ 38 h 143"/>
              <a:gd name="T14" fmla="*/ 118 w 229"/>
              <a:gd name="T15" fmla="*/ 56 h 143"/>
              <a:gd name="T16" fmla="*/ 116 w 229"/>
              <a:gd name="T17" fmla="*/ 77 h 143"/>
              <a:gd name="T18" fmla="*/ 121 w 229"/>
              <a:gd name="T19" fmla="*/ 89 h 143"/>
              <a:gd name="T20" fmla="*/ 134 w 229"/>
              <a:gd name="T21" fmla="*/ 95 h 143"/>
              <a:gd name="T22" fmla="*/ 141 w 229"/>
              <a:gd name="T23" fmla="*/ 104 h 143"/>
              <a:gd name="T24" fmla="*/ 133 w 229"/>
              <a:gd name="T25" fmla="*/ 118 h 143"/>
              <a:gd name="T26" fmla="*/ 120 w 229"/>
              <a:gd name="T27" fmla="*/ 125 h 143"/>
              <a:gd name="T28" fmla="*/ 108 w 229"/>
              <a:gd name="T29" fmla="*/ 121 h 143"/>
              <a:gd name="T30" fmla="*/ 100 w 229"/>
              <a:gd name="T31" fmla="*/ 124 h 143"/>
              <a:gd name="T32" fmla="*/ 92 w 229"/>
              <a:gd name="T33" fmla="*/ 135 h 143"/>
              <a:gd name="T34" fmla="*/ 80 w 229"/>
              <a:gd name="T35" fmla="*/ 138 h 143"/>
              <a:gd name="T36" fmla="*/ 69 w 229"/>
              <a:gd name="T37" fmla="*/ 132 h 143"/>
              <a:gd name="T38" fmla="*/ 59 w 229"/>
              <a:gd name="T39" fmla="*/ 133 h 143"/>
              <a:gd name="T40" fmla="*/ 40 w 229"/>
              <a:gd name="T41" fmla="*/ 142 h 143"/>
              <a:gd name="T42" fmla="*/ 21 w 229"/>
              <a:gd name="T43" fmla="*/ 142 h 143"/>
              <a:gd name="T44" fmla="*/ 4 w 229"/>
              <a:gd name="T45" fmla="*/ 131 h 143"/>
              <a:gd name="T46" fmla="*/ 11 w 229"/>
              <a:gd name="T47" fmla="*/ 125 h 143"/>
              <a:gd name="T48" fmla="*/ 30 w 229"/>
              <a:gd name="T49" fmla="*/ 120 h 143"/>
              <a:gd name="T50" fmla="*/ 49 w 229"/>
              <a:gd name="T51" fmla="*/ 105 h 143"/>
              <a:gd name="T52" fmla="*/ 63 w 229"/>
              <a:gd name="T53" fmla="*/ 82 h 143"/>
              <a:gd name="T54" fmla="*/ 76 w 229"/>
              <a:gd name="T55" fmla="*/ 48 h 143"/>
              <a:gd name="T56" fmla="*/ 104 w 229"/>
              <a:gd name="T57" fmla="*/ 16 h 143"/>
              <a:gd name="T58" fmla="*/ 141 w 229"/>
              <a:gd name="T59" fmla="*/ 0 h 143"/>
              <a:gd name="T60" fmla="*/ 170 w 229"/>
              <a:gd name="T61" fmla="*/ 2 h 143"/>
              <a:gd name="T62" fmla="*/ 189 w 229"/>
              <a:gd name="T63" fmla="*/ 11 h 143"/>
              <a:gd name="T64" fmla="*/ 211 w 229"/>
              <a:gd name="T65" fmla="*/ 33 h 143"/>
              <a:gd name="T66" fmla="*/ 227 w 229"/>
              <a:gd name="T67" fmla="*/ 64 h 143"/>
              <a:gd name="T68" fmla="*/ 228 w 229"/>
              <a:gd name="T69" fmla="*/ 96 h 143"/>
              <a:gd name="T70" fmla="*/ 218 w 229"/>
              <a:gd name="T71" fmla="*/ 128 h 143"/>
              <a:gd name="T72" fmla="*/ 196 w 229"/>
              <a:gd name="T73" fmla="*/ 130 h 143"/>
              <a:gd name="T74" fmla="*/ 187 w 229"/>
              <a:gd name="T75" fmla="*/ 117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29" h="143">
                <a:moveTo>
                  <a:pt x="188" y="117"/>
                </a:moveTo>
                <a:lnTo>
                  <a:pt x="195" y="104"/>
                </a:lnTo>
                <a:lnTo>
                  <a:pt x="199" y="92"/>
                </a:lnTo>
                <a:lnTo>
                  <a:pt x="201" y="81"/>
                </a:lnTo>
                <a:lnTo>
                  <a:pt x="200" y="71"/>
                </a:lnTo>
                <a:lnTo>
                  <a:pt x="196" y="62"/>
                </a:lnTo>
                <a:lnTo>
                  <a:pt x="191" y="54"/>
                </a:lnTo>
                <a:lnTo>
                  <a:pt x="185" y="47"/>
                </a:lnTo>
                <a:lnTo>
                  <a:pt x="178" y="41"/>
                </a:lnTo>
                <a:lnTo>
                  <a:pt x="166" y="36"/>
                </a:lnTo>
                <a:lnTo>
                  <a:pt x="157" y="33"/>
                </a:lnTo>
                <a:lnTo>
                  <a:pt x="148" y="33"/>
                </a:lnTo>
                <a:lnTo>
                  <a:pt x="140" y="35"/>
                </a:lnTo>
                <a:lnTo>
                  <a:pt x="133" y="38"/>
                </a:lnTo>
                <a:lnTo>
                  <a:pt x="126" y="43"/>
                </a:lnTo>
                <a:lnTo>
                  <a:pt x="118" y="56"/>
                </a:lnTo>
                <a:lnTo>
                  <a:pt x="115" y="70"/>
                </a:lnTo>
                <a:lnTo>
                  <a:pt x="116" y="77"/>
                </a:lnTo>
                <a:lnTo>
                  <a:pt x="118" y="83"/>
                </a:lnTo>
                <a:lnTo>
                  <a:pt x="121" y="89"/>
                </a:lnTo>
                <a:lnTo>
                  <a:pt x="126" y="92"/>
                </a:lnTo>
                <a:lnTo>
                  <a:pt x="134" y="95"/>
                </a:lnTo>
                <a:lnTo>
                  <a:pt x="142" y="95"/>
                </a:lnTo>
                <a:lnTo>
                  <a:pt x="141" y="104"/>
                </a:lnTo>
                <a:lnTo>
                  <a:pt x="138" y="112"/>
                </a:lnTo>
                <a:lnTo>
                  <a:pt x="133" y="118"/>
                </a:lnTo>
                <a:lnTo>
                  <a:pt x="127" y="123"/>
                </a:lnTo>
                <a:lnTo>
                  <a:pt x="120" y="125"/>
                </a:lnTo>
                <a:lnTo>
                  <a:pt x="114" y="124"/>
                </a:lnTo>
                <a:lnTo>
                  <a:pt x="108" y="121"/>
                </a:lnTo>
                <a:lnTo>
                  <a:pt x="102" y="116"/>
                </a:lnTo>
                <a:lnTo>
                  <a:pt x="100" y="124"/>
                </a:lnTo>
                <a:lnTo>
                  <a:pt x="97" y="130"/>
                </a:lnTo>
                <a:lnTo>
                  <a:pt x="92" y="135"/>
                </a:lnTo>
                <a:lnTo>
                  <a:pt x="86" y="138"/>
                </a:lnTo>
                <a:lnTo>
                  <a:pt x="80" y="138"/>
                </a:lnTo>
                <a:lnTo>
                  <a:pt x="74" y="136"/>
                </a:lnTo>
                <a:lnTo>
                  <a:pt x="69" y="132"/>
                </a:lnTo>
                <a:lnTo>
                  <a:pt x="65" y="126"/>
                </a:lnTo>
                <a:lnTo>
                  <a:pt x="59" y="133"/>
                </a:lnTo>
                <a:lnTo>
                  <a:pt x="51" y="140"/>
                </a:lnTo>
                <a:lnTo>
                  <a:pt x="40" y="142"/>
                </a:lnTo>
                <a:lnTo>
                  <a:pt x="30" y="143"/>
                </a:lnTo>
                <a:lnTo>
                  <a:pt x="21" y="142"/>
                </a:lnTo>
                <a:lnTo>
                  <a:pt x="12" y="138"/>
                </a:lnTo>
                <a:lnTo>
                  <a:pt x="4" y="131"/>
                </a:lnTo>
                <a:lnTo>
                  <a:pt x="0" y="123"/>
                </a:lnTo>
                <a:lnTo>
                  <a:pt x="11" y="125"/>
                </a:lnTo>
                <a:lnTo>
                  <a:pt x="21" y="124"/>
                </a:lnTo>
                <a:lnTo>
                  <a:pt x="30" y="120"/>
                </a:lnTo>
                <a:lnTo>
                  <a:pt x="40" y="114"/>
                </a:lnTo>
                <a:lnTo>
                  <a:pt x="49" y="105"/>
                </a:lnTo>
                <a:lnTo>
                  <a:pt x="57" y="94"/>
                </a:lnTo>
                <a:lnTo>
                  <a:pt x="63" y="82"/>
                </a:lnTo>
                <a:lnTo>
                  <a:pt x="68" y="68"/>
                </a:lnTo>
                <a:lnTo>
                  <a:pt x="76" y="48"/>
                </a:lnTo>
                <a:lnTo>
                  <a:pt x="88" y="31"/>
                </a:lnTo>
                <a:lnTo>
                  <a:pt x="104" y="16"/>
                </a:lnTo>
                <a:lnTo>
                  <a:pt x="121" y="5"/>
                </a:lnTo>
                <a:lnTo>
                  <a:pt x="141" y="0"/>
                </a:lnTo>
                <a:lnTo>
                  <a:pt x="160" y="0"/>
                </a:lnTo>
                <a:lnTo>
                  <a:pt x="170" y="2"/>
                </a:lnTo>
                <a:lnTo>
                  <a:pt x="180" y="5"/>
                </a:lnTo>
                <a:lnTo>
                  <a:pt x="189" y="11"/>
                </a:lnTo>
                <a:lnTo>
                  <a:pt x="198" y="18"/>
                </a:lnTo>
                <a:lnTo>
                  <a:pt x="211" y="33"/>
                </a:lnTo>
                <a:lnTo>
                  <a:pt x="221" y="49"/>
                </a:lnTo>
                <a:lnTo>
                  <a:pt x="227" y="64"/>
                </a:lnTo>
                <a:lnTo>
                  <a:pt x="229" y="81"/>
                </a:lnTo>
                <a:lnTo>
                  <a:pt x="228" y="96"/>
                </a:lnTo>
                <a:lnTo>
                  <a:pt x="224" y="113"/>
                </a:lnTo>
                <a:lnTo>
                  <a:pt x="218" y="128"/>
                </a:lnTo>
                <a:lnTo>
                  <a:pt x="208" y="143"/>
                </a:lnTo>
                <a:lnTo>
                  <a:pt x="196" y="130"/>
                </a:lnTo>
                <a:lnTo>
                  <a:pt x="188" y="117"/>
                </a:lnTo>
                <a:lnTo>
                  <a:pt x="187" y="117"/>
                </a:lnTo>
                <a:lnTo>
                  <a:pt x="188" y="117"/>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30" name="Freeform 22">
            <a:extLst>
              <a:ext uri="{FF2B5EF4-FFF2-40B4-BE49-F238E27FC236}">
                <a16:creationId xmlns:a16="http://schemas.microsoft.com/office/drawing/2014/main" xmlns="" id="{00000000-0008-0000-0000-000016A80000}"/>
              </a:ext>
            </a:extLst>
          </xdr:cNvPr>
          <xdr:cNvSpPr>
            <a:spLocks/>
          </xdr:cNvSpPr>
        </xdr:nvSpPr>
        <xdr:spPr bwMode="auto">
          <a:xfrm>
            <a:off x="284" y="515"/>
            <a:ext cx="19" cy="22"/>
          </a:xfrm>
          <a:custGeom>
            <a:avLst/>
            <a:gdLst>
              <a:gd name="T0" fmla="*/ 36 w 133"/>
              <a:gd name="T1" fmla="*/ 209 h 244"/>
              <a:gd name="T2" fmla="*/ 59 w 133"/>
              <a:gd name="T3" fmla="*/ 215 h 244"/>
              <a:gd name="T4" fmla="*/ 77 w 133"/>
              <a:gd name="T5" fmla="*/ 210 h 244"/>
              <a:gd name="T6" fmla="*/ 91 w 133"/>
              <a:gd name="T7" fmla="*/ 197 h 244"/>
              <a:gd name="T8" fmla="*/ 102 w 133"/>
              <a:gd name="T9" fmla="*/ 177 h 244"/>
              <a:gd name="T10" fmla="*/ 104 w 133"/>
              <a:gd name="T11" fmla="*/ 157 h 244"/>
              <a:gd name="T12" fmla="*/ 99 w 133"/>
              <a:gd name="T13" fmla="*/ 141 h 244"/>
              <a:gd name="T14" fmla="*/ 81 w 133"/>
              <a:gd name="T15" fmla="*/ 127 h 244"/>
              <a:gd name="T16" fmla="*/ 62 w 133"/>
              <a:gd name="T17" fmla="*/ 123 h 244"/>
              <a:gd name="T18" fmla="*/ 50 w 133"/>
              <a:gd name="T19" fmla="*/ 130 h 244"/>
              <a:gd name="T20" fmla="*/ 44 w 133"/>
              <a:gd name="T21" fmla="*/ 143 h 244"/>
              <a:gd name="T22" fmla="*/ 36 w 133"/>
              <a:gd name="T23" fmla="*/ 151 h 244"/>
              <a:gd name="T24" fmla="*/ 24 w 133"/>
              <a:gd name="T25" fmla="*/ 142 h 244"/>
              <a:gd name="T26" fmla="*/ 18 w 133"/>
              <a:gd name="T27" fmla="*/ 129 h 244"/>
              <a:gd name="T28" fmla="*/ 20 w 133"/>
              <a:gd name="T29" fmla="*/ 115 h 244"/>
              <a:gd name="T30" fmla="*/ 18 w 133"/>
              <a:gd name="T31" fmla="*/ 107 h 244"/>
              <a:gd name="T32" fmla="*/ 7 w 133"/>
              <a:gd name="T33" fmla="*/ 98 h 244"/>
              <a:gd name="T34" fmla="*/ 5 w 133"/>
              <a:gd name="T35" fmla="*/ 85 h 244"/>
              <a:gd name="T36" fmla="*/ 10 w 133"/>
              <a:gd name="T37" fmla="*/ 74 h 244"/>
              <a:gd name="T38" fmla="*/ 9 w 133"/>
              <a:gd name="T39" fmla="*/ 63 h 244"/>
              <a:gd name="T40" fmla="*/ 0 w 133"/>
              <a:gd name="T41" fmla="*/ 44 h 244"/>
              <a:gd name="T42" fmla="*/ 1 w 133"/>
              <a:gd name="T43" fmla="*/ 23 h 244"/>
              <a:gd name="T44" fmla="*/ 11 w 133"/>
              <a:gd name="T45" fmla="*/ 5 h 244"/>
              <a:gd name="T46" fmla="*/ 18 w 133"/>
              <a:gd name="T47" fmla="*/ 11 h 244"/>
              <a:gd name="T48" fmla="*/ 22 w 133"/>
              <a:gd name="T49" fmla="*/ 32 h 244"/>
              <a:gd name="T50" fmla="*/ 36 w 133"/>
              <a:gd name="T51" fmla="*/ 52 h 244"/>
              <a:gd name="T52" fmla="*/ 58 w 133"/>
              <a:gd name="T53" fmla="*/ 67 h 244"/>
              <a:gd name="T54" fmla="*/ 89 w 133"/>
              <a:gd name="T55" fmla="*/ 82 h 244"/>
              <a:gd name="T56" fmla="*/ 118 w 133"/>
              <a:gd name="T57" fmla="*/ 110 h 244"/>
              <a:gd name="T58" fmla="*/ 133 w 133"/>
              <a:gd name="T59" fmla="*/ 150 h 244"/>
              <a:gd name="T60" fmla="*/ 131 w 133"/>
              <a:gd name="T61" fmla="*/ 181 h 244"/>
              <a:gd name="T62" fmla="*/ 123 w 133"/>
              <a:gd name="T63" fmla="*/ 202 h 244"/>
              <a:gd name="T64" fmla="*/ 103 w 133"/>
              <a:gd name="T65" fmla="*/ 226 h 244"/>
              <a:gd name="T66" fmla="*/ 74 w 133"/>
              <a:gd name="T67" fmla="*/ 242 h 244"/>
              <a:gd name="T68" fmla="*/ 43 w 133"/>
              <a:gd name="T69" fmla="*/ 243 h 244"/>
              <a:gd name="T70" fmla="*/ 15 w 133"/>
              <a:gd name="T71" fmla="*/ 232 h 244"/>
              <a:gd name="T72" fmla="*/ 13 w 133"/>
              <a:gd name="T73" fmla="*/ 210 h 244"/>
              <a:gd name="T74" fmla="*/ 24 w 133"/>
              <a:gd name="T75" fmla="*/ 200 h 2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3" h="244">
                <a:moveTo>
                  <a:pt x="24" y="201"/>
                </a:moveTo>
                <a:lnTo>
                  <a:pt x="36" y="209"/>
                </a:lnTo>
                <a:lnTo>
                  <a:pt x="48" y="213"/>
                </a:lnTo>
                <a:lnTo>
                  <a:pt x="59" y="215"/>
                </a:lnTo>
                <a:lnTo>
                  <a:pt x="69" y="213"/>
                </a:lnTo>
                <a:lnTo>
                  <a:pt x="77" y="210"/>
                </a:lnTo>
                <a:lnTo>
                  <a:pt x="85" y="204"/>
                </a:lnTo>
                <a:lnTo>
                  <a:pt x="91" y="197"/>
                </a:lnTo>
                <a:lnTo>
                  <a:pt x="97" y="189"/>
                </a:lnTo>
                <a:lnTo>
                  <a:pt x="102" y="177"/>
                </a:lnTo>
                <a:lnTo>
                  <a:pt x="104" y="167"/>
                </a:lnTo>
                <a:lnTo>
                  <a:pt x="104" y="157"/>
                </a:lnTo>
                <a:lnTo>
                  <a:pt x="102" y="149"/>
                </a:lnTo>
                <a:lnTo>
                  <a:pt x="99" y="141"/>
                </a:lnTo>
                <a:lnTo>
                  <a:pt x="93" y="134"/>
                </a:lnTo>
                <a:lnTo>
                  <a:pt x="81" y="127"/>
                </a:lnTo>
                <a:lnTo>
                  <a:pt x="68" y="123"/>
                </a:lnTo>
                <a:lnTo>
                  <a:pt x="62" y="123"/>
                </a:lnTo>
                <a:lnTo>
                  <a:pt x="56" y="126"/>
                </a:lnTo>
                <a:lnTo>
                  <a:pt x="50" y="130"/>
                </a:lnTo>
                <a:lnTo>
                  <a:pt x="47" y="135"/>
                </a:lnTo>
                <a:lnTo>
                  <a:pt x="44" y="143"/>
                </a:lnTo>
                <a:lnTo>
                  <a:pt x="44" y="152"/>
                </a:lnTo>
                <a:lnTo>
                  <a:pt x="36" y="151"/>
                </a:lnTo>
                <a:lnTo>
                  <a:pt x="30" y="147"/>
                </a:lnTo>
                <a:lnTo>
                  <a:pt x="24" y="142"/>
                </a:lnTo>
                <a:lnTo>
                  <a:pt x="20" y="135"/>
                </a:lnTo>
                <a:lnTo>
                  <a:pt x="18" y="129"/>
                </a:lnTo>
                <a:lnTo>
                  <a:pt x="18" y="121"/>
                </a:lnTo>
                <a:lnTo>
                  <a:pt x="20" y="115"/>
                </a:lnTo>
                <a:lnTo>
                  <a:pt x="25" y="108"/>
                </a:lnTo>
                <a:lnTo>
                  <a:pt x="18" y="107"/>
                </a:lnTo>
                <a:lnTo>
                  <a:pt x="11" y="103"/>
                </a:lnTo>
                <a:lnTo>
                  <a:pt x="7" y="98"/>
                </a:lnTo>
                <a:lnTo>
                  <a:pt x="5" y="92"/>
                </a:lnTo>
                <a:lnTo>
                  <a:pt x="5" y="85"/>
                </a:lnTo>
                <a:lnTo>
                  <a:pt x="6" y="80"/>
                </a:lnTo>
                <a:lnTo>
                  <a:pt x="10" y="74"/>
                </a:lnTo>
                <a:lnTo>
                  <a:pt x="17" y="70"/>
                </a:lnTo>
                <a:lnTo>
                  <a:pt x="9" y="63"/>
                </a:lnTo>
                <a:lnTo>
                  <a:pt x="3" y="54"/>
                </a:lnTo>
                <a:lnTo>
                  <a:pt x="0" y="44"/>
                </a:lnTo>
                <a:lnTo>
                  <a:pt x="0" y="34"/>
                </a:lnTo>
                <a:lnTo>
                  <a:pt x="1" y="23"/>
                </a:lnTo>
                <a:lnTo>
                  <a:pt x="5" y="13"/>
                </a:lnTo>
                <a:lnTo>
                  <a:pt x="11" y="5"/>
                </a:lnTo>
                <a:lnTo>
                  <a:pt x="20" y="0"/>
                </a:lnTo>
                <a:lnTo>
                  <a:pt x="18" y="11"/>
                </a:lnTo>
                <a:lnTo>
                  <a:pt x="19" y="21"/>
                </a:lnTo>
                <a:lnTo>
                  <a:pt x="22" y="32"/>
                </a:lnTo>
                <a:lnTo>
                  <a:pt x="28" y="42"/>
                </a:lnTo>
                <a:lnTo>
                  <a:pt x="36" y="52"/>
                </a:lnTo>
                <a:lnTo>
                  <a:pt x="45" y="61"/>
                </a:lnTo>
                <a:lnTo>
                  <a:pt x="58" y="67"/>
                </a:lnTo>
                <a:lnTo>
                  <a:pt x="71" y="73"/>
                </a:lnTo>
                <a:lnTo>
                  <a:pt x="89" y="82"/>
                </a:lnTo>
                <a:lnTo>
                  <a:pt x="105" y="95"/>
                </a:lnTo>
                <a:lnTo>
                  <a:pt x="118" y="110"/>
                </a:lnTo>
                <a:lnTo>
                  <a:pt x="128" y="130"/>
                </a:lnTo>
                <a:lnTo>
                  <a:pt x="133" y="150"/>
                </a:lnTo>
                <a:lnTo>
                  <a:pt x="133" y="170"/>
                </a:lnTo>
                <a:lnTo>
                  <a:pt x="131" y="181"/>
                </a:lnTo>
                <a:lnTo>
                  <a:pt x="128" y="192"/>
                </a:lnTo>
                <a:lnTo>
                  <a:pt x="123" y="202"/>
                </a:lnTo>
                <a:lnTo>
                  <a:pt x="116" y="212"/>
                </a:lnTo>
                <a:lnTo>
                  <a:pt x="103" y="226"/>
                </a:lnTo>
                <a:lnTo>
                  <a:pt x="88" y="236"/>
                </a:lnTo>
                <a:lnTo>
                  <a:pt x="74" y="242"/>
                </a:lnTo>
                <a:lnTo>
                  <a:pt x="59" y="244"/>
                </a:lnTo>
                <a:lnTo>
                  <a:pt x="43" y="243"/>
                </a:lnTo>
                <a:lnTo>
                  <a:pt x="29" y="238"/>
                </a:lnTo>
                <a:lnTo>
                  <a:pt x="15" y="232"/>
                </a:lnTo>
                <a:lnTo>
                  <a:pt x="0" y="222"/>
                </a:lnTo>
                <a:lnTo>
                  <a:pt x="13" y="210"/>
                </a:lnTo>
                <a:lnTo>
                  <a:pt x="24" y="201"/>
                </a:lnTo>
                <a:lnTo>
                  <a:pt x="24" y="200"/>
                </a:lnTo>
                <a:lnTo>
                  <a:pt x="24" y="20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031" name="Freeform 23">
            <a:extLst>
              <a:ext uri="{FF2B5EF4-FFF2-40B4-BE49-F238E27FC236}">
                <a16:creationId xmlns:a16="http://schemas.microsoft.com/office/drawing/2014/main" xmlns="" id="{00000000-0008-0000-0000-000017A80000}"/>
              </a:ext>
            </a:extLst>
          </xdr:cNvPr>
          <xdr:cNvSpPr>
            <a:spLocks/>
          </xdr:cNvSpPr>
        </xdr:nvSpPr>
        <xdr:spPr bwMode="auto">
          <a:xfrm>
            <a:off x="308" y="540"/>
            <a:ext cx="33" cy="13"/>
          </a:xfrm>
          <a:custGeom>
            <a:avLst/>
            <a:gdLst>
              <a:gd name="T0" fmla="*/ 33 w 229"/>
              <a:gd name="T1" fmla="*/ 104 h 143"/>
              <a:gd name="T2" fmla="*/ 28 w 229"/>
              <a:gd name="T3" fmla="*/ 81 h 143"/>
              <a:gd name="T4" fmla="*/ 32 w 229"/>
              <a:gd name="T5" fmla="*/ 62 h 143"/>
              <a:gd name="T6" fmla="*/ 44 w 229"/>
              <a:gd name="T7" fmla="*/ 47 h 143"/>
              <a:gd name="T8" fmla="*/ 63 w 229"/>
              <a:gd name="T9" fmla="*/ 36 h 143"/>
              <a:gd name="T10" fmla="*/ 81 w 229"/>
              <a:gd name="T11" fmla="*/ 33 h 143"/>
              <a:gd name="T12" fmla="*/ 96 w 229"/>
              <a:gd name="T13" fmla="*/ 38 h 143"/>
              <a:gd name="T14" fmla="*/ 110 w 229"/>
              <a:gd name="T15" fmla="*/ 56 h 143"/>
              <a:gd name="T16" fmla="*/ 112 w 229"/>
              <a:gd name="T17" fmla="*/ 77 h 143"/>
              <a:gd name="T18" fmla="*/ 107 w 229"/>
              <a:gd name="T19" fmla="*/ 89 h 143"/>
              <a:gd name="T20" fmla="*/ 94 w 229"/>
              <a:gd name="T21" fmla="*/ 95 h 143"/>
              <a:gd name="T22" fmla="*/ 87 w 229"/>
              <a:gd name="T23" fmla="*/ 104 h 143"/>
              <a:gd name="T24" fmla="*/ 95 w 229"/>
              <a:gd name="T25" fmla="*/ 118 h 143"/>
              <a:gd name="T26" fmla="*/ 108 w 229"/>
              <a:gd name="T27" fmla="*/ 125 h 143"/>
              <a:gd name="T28" fmla="*/ 120 w 229"/>
              <a:gd name="T29" fmla="*/ 121 h 143"/>
              <a:gd name="T30" fmla="*/ 128 w 229"/>
              <a:gd name="T31" fmla="*/ 124 h 143"/>
              <a:gd name="T32" fmla="*/ 136 w 229"/>
              <a:gd name="T33" fmla="*/ 135 h 143"/>
              <a:gd name="T34" fmla="*/ 149 w 229"/>
              <a:gd name="T35" fmla="*/ 138 h 143"/>
              <a:gd name="T36" fmla="*/ 160 w 229"/>
              <a:gd name="T37" fmla="*/ 132 h 143"/>
              <a:gd name="T38" fmla="*/ 170 w 229"/>
              <a:gd name="T39" fmla="*/ 133 h 143"/>
              <a:gd name="T40" fmla="*/ 188 w 229"/>
              <a:gd name="T41" fmla="*/ 142 h 143"/>
              <a:gd name="T42" fmla="*/ 208 w 229"/>
              <a:gd name="T43" fmla="*/ 142 h 143"/>
              <a:gd name="T44" fmla="*/ 224 w 229"/>
              <a:gd name="T45" fmla="*/ 131 h 143"/>
              <a:gd name="T46" fmla="*/ 218 w 229"/>
              <a:gd name="T47" fmla="*/ 125 h 143"/>
              <a:gd name="T48" fmla="*/ 199 w 229"/>
              <a:gd name="T49" fmla="*/ 120 h 143"/>
              <a:gd name="T50" fmla="*/ 180 w 229"/>
              <a:gd name="T51" fmla="*/ 105 h 143"/>
              <a:gd name="T52" fmla="*/ 165 w 229"/>
              <a:gd name="T53" fmla="*/ 82 h 143"/>
              <a:gd name="T54" fmla="*/ 152 w 229"/>
              <a:gd name="T55" fmla="*/ 48 h 143"/>
              <a:gd name="T56" fmla="*/ 124 w 229"/>
              <a:gd name="T57" fmla="*/ 16 h 143"/>
              <a:gd name="T58" fmla="*/ 87 w 229"/>
              <a:gd name="T59" fmla="*/ 0 h 143"/>
              <a:gd name="T60" fmla="*/ 59 w 229"/>
              <a:gd name="T61" fmla="*/ 2 h 143"/>
              <a:gd name="T62" fmla="*/ 39 w 229"/>
              <a:gd name="T63" fmla="*/ 11 h 143"/>
              <a:gd name="T64" fmla="*/ 17 w 229"/>
              <a:gd name="T65" fmla="*/ 33 h 143"/>
              <a:gd name="T66" fmla="*/ 2 w 229"/>
              <a:gd name="T67" fmla="*/ 64 h 143"/>
              <a:gd name="T68" fmla="*/ 1 w 229"/>
              <a:gd name="T69" fmla="*/ 96 h 143"/>
              <a:gd name="T70" fmla="*/ 11 w 229"/>
              <a:gd name="T71" fmla="*/ 128 h 143"/>
              <a:gd name="T72" fmla="*/ 33 w 229"/>
              <a:gd name="T73" fmla="*/ 130 h 143"/>
              <a:gd name="T74" fmla="*/ 40 w 229"/>
              <a:gd name="T75" fmla="*/ 117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29" h="143">
                <a:moveTo>
                  <a:pt x="41" y="117"/>
                </a:moveTo>
                <a:lnTo>
                  <a:pt x="33" y="104"/>
                </a:lnTo>
                <a:lnTo>
                  <a:pt x="29" y="92"/>
                </a:lnTo>
                <a:lnTo>
                  <a:pt x="28" y="81"/>
                </a:lnTo>
                <a:lnTo>
                  <a:pt x="29" y="71"/>
                </a:lnTo>
                <a:lnTo>
                  <a:pt x="32" y="62"/>
                </a:lnTo>
                <a:lnTo>
                  <a:pt x="37" y="54"/>
                </a:lnTo>
                <a:lnTo>
                  <a:pt x="44" y="47"/>
                </a:lnTo>
                <a:lnTo>
                  <a:pt x="52" y="41"/>
                </a:lnTo>
                <a:lnTo>
                  <a:pt x="63" y="36"/>
                </a:lnTo>
                <a:lnTo>
                  <a:pt x="73" y="33"/>
                </a:lnTo>
                <a:lnTo>
                  <a:pt x="81" y="33"/>
                </a:lnTo>
                <a:lnTo>
                  <a:pt x="89" y="35"/>
                </a:lnTo>
                <a:lnTo>
                  <a:pt x="96" y="38"/>
                </a:lnTo>
                <a:lnTo>
                  <a:pt x="102" y="43"/>
                </a:lnTo>
                <a:lnTo>
                  <a:pt x="110" y="56"/>
                </a:lnTo>
                <a:lnTo>
                  <a:pt x="113" y="70"/>
                </a:lnTo>
                <a:lnTo>
                  <a:pt x="112" y="77"/>
                </a:lnTo>
                <a:lnTo>
                  <a:pt x="110" y="83"/>
                </a:lnTo>
                <a:lnTo>
                  <a:pt x="107" y="89"/>
                </a:lnTo>
                <a:lnTo>
                  <a:pt x="102" y="92"/>
                </a:lnTo>
                <a:lnTo>
                  <a:pt x="94" y="95"/>
                </a:lnTo>
                <a:lnTo>
                  <a:pt x="86" y="95"/>
                </a:lnTo>
                <a:lnTo>
                  <a:pt x="87" y="104"/>
                </a:lnTo>
                <a:lnTo>
                  <a:pt x="90" y="112"/>
                </a:lnTo>
                <a:lnTo>
                  <a:pt x="95" y="118"/>
                </a:lnTo>
                <a:lnTo>
                  <a:pt x="101" y="123"/>
                </a:lnTo>
                <a:lnTo>
                  <a:pt x="108" y="125"/>
                </a:lnTo>
                <a:lnTo>
                  <a:pt x="114" y="124"/>
                </a:lnTo>
                <a:lnTo>
                  <a:pt x="120" y="121"/>
                </a:lnTo>
                <a:lnTo>
                  <a:pt x="126" y="116"/>
                </a:lnTo>
                <a:lnTo>
                  <a:pt x="128" y="124"/>
                </a:lnTo>
                <a:lnTo>
                  <a:pt x="131" y="130"/>
                </a:lnTo>
                <a:lnTo>
                  <a:pt x="136" y="135"/>
                </a:lnTo>
                <a:lnTo>
                  <a:pt x="143" y="138"/>
                </a:lnTo>
                <a:lnTo>
                  <a:pt x="149" y="138"/>
                </a:lnTo>
                <a:lnTo>
                  <a:pt x="155" y="136"/>
                </a:lnTo>
                <a:lnTo>
                  <a:pt x="160" y="132"/>
                </a:lnTo>
                <a:lnTo>
                  <a:pt x="164" y="126"/>
                </a:lnTo>
                <a:lnTo>
                  <a:pt x="170" y="133"/>
                </a:lnTo>
                <a:lnTo>
                  <a:pt x="178" y="140"/>
                </a:lnTo>
                <a:lnTo>
                  <a:pt x="188" y="142"/>
                </a:lnTo>
                <a:lnTo>
                  <a:pt x="198" y="143"/>
                </a:lnTo>
                <a:lnTo>
                  <a:pt x="208" y="142"/>
                </a:lnTo>
                <a:lnTo>
                  <a:pt x="216" y="138"/>
                </a:lnTo>
                <a:lnTo>
                  <a:pt x="224" y="131"/>
                </a:lnTo>
                <a:lnTo>
                  <a:pt x="229" y="123"/>
                </a:lnTo>
                <a:lnTo>
                  <a:pt x="218" y="125"/>
                </a:lnTo>
                <a:lnTo>
                  <a:pt x="208" y="124"/>
                </a:lnTo>
                <a:lnTo>
                  <a:pt x="199" y="120"/>
                </a:lnTo>
                <a:lnTo>
                  <a:pt x="189" y="114"/>
                </a:lnTo>
                <a:lnTo>
                  <a:pt x="180" y="105"/>
                </a:lnTo>
                <a:lnTo>
                  <a:pt x="172" y="94"/>
                </a:lnTo>
                <a:lnTo>
                  <a:pt x="165" y="82"/>
                </a:lnTo>
                <a:lnTo>
                  <a:pt x="160" y="68"/>
                </a:lnTo>
                <a:lnTo>
                  <a:pt x="152" y="48"/>
                </a:lnTo>
                <a:lnTo>
                  <a:pt x="140" y="31"/>
                </a:lnTo>
                <a:lnTo>
                  <a:pt x="124" y="16"/>
                </a:lnTo>
                <a:lnTo>
                  <a:pt x="107" y="5"/>
                </a:lnTo>
                <a:lnTo>
                  <a:pt x="87" y="0"/>
                </a:lnTo>
                <a:lnTo>
                  <a:pt x="68" y="0"/>
                </a:lnTo>
                <a:lnTo>
                  <a:pt x="59" y="2"/>
                </a:lnTo>
                <a:lnTo>
                  <a:pt x="48" y="5"/>
                </a:lnTo>
                <a:lnTo>
                  <a:pt x="39" y="11"/>
                </a:lnTo>
                <a:lnTo>
                  <a:pt x="30" y="18"/>
                </a:lnTo>
                <a:lnTo>
                  <a:pt x="17" y="33"/>
                </a:lnTo>
                <a:lnTo>
                  <a:pt x="7" y="49"/>
                </a:lnTo>
                <a:lnTo>
                  <a:pt x="2" y="64"/>
                </a:lnTo>
                <a:lnTo>
                  <a:pt x="0" y="81"/>
                </a:lnTo>
                <a:lnTo>
                  <a:pt x="1" y="96"/>
                </a:lnTo>
                <a:lnTo>
                  <a:pt x="5" y="113"/>
                </a:lnTo>
                <a:lnTo>
                  <a:pt x="11" y="128"/>
                </a:lnTo>
                <a:lnTo>
                  <a:pt x="21" y="143"/>
                </a:lnTo>
                <a:lnTo>
                  <a:pt x="33" y="130"/>
                </a:lnTo>
                <a:lnTo>
                  <a:pt x="41" y="117"/>
                </a:lnTo>
                <a:lnTo>
                  <a:pt x="40" y="117"/>
                </a:lnTo>
                <a:lnTo>
                  <a:pt x="41" y="117"/>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3325813</xdr:colOff>
      <xdr:row>0</xdr:row>
      <xdr:rowOff>0</xdr:rowOff>
    </xdr:from>
    <xdr:to>
      <xdr:col>9</xdr:col>
      <xdr:colOff>557213</xdr:colOff>
      <xdr:row>3</xdr:row>
      <xdr:rowOff>19050</xdr:rowOff>
    </xdr:to>
    <xdr:pic>
      <xdr:nvPicPr>
        <xdr:cNvPr id="9763" name="Picture 2">
          <a:extLst>
            <a:ext uri="{FF2B5EF4-FFF2-40B4-BE49-F238E27FC236}">
              <a16:creationId xmlns:a16="http://schemas.microsoft.com/office/drawing/2014/main" xmlns="" id="{00000000-0008-0000-0A00-0000232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03001" y="0"/>
          <a:ext cx="72390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1847850</xdr:colOff>
      <xdr:row>0</xdr:row>
      <xdr:rowOff>0</xdr:rowOff>
    </xdr:from>
    <xdr:to>
      <xdr:col>11</xdr:col>
      <xdr:colOff>1847850</xdr:colOff>
      <xdr:row>2</xdr:row>
      <xdr:rowOff>209550</xdr:rowOff>
    </xdr:to>
    <xdr:pic>
      <xdr:nvPicPr>
        <xdr:cNvPr id="123395" name="Picture 8" descr="logo">
          <a:extLst>
            <a:ext uri="{FF2B5EF4-FFF2-40B4-BE49-F238E27FC236}">
              <a16:creationId xmlns:a16="http://schemas.microsoft.com/office/drawing/2014/main" xmlns="" id="{00000000-0008-0000-0C00-000003E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175"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161925</xdr:rowOff>
    </xdr:to>
    <xdr:pic>
      <xdr:nvPicPr>
        <xdr:cNvPr id="123397" name="Picture 8" descr="logo">
          <a:extLst>
            <a:ext uri="{FF2B5EF4-FFF2-40B4-BE49-F238E27FC236}">
              <a16:creationId xmlns:a16="http://schemas.microsoft.com/office/drawing/2014/main" xmlns="" id="{00000000-0008-0000-0C00-000005E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1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209550</xdr:rowOff>
    </xdr:to>
    <xdr:pic>
      <xdr:nvPicPr>
        <xdr:cNvPr id="8" name="Picture 8" descr="logo">
          <a:extLst>
            <a:ext uri="{FF2B5EF4-FFF2-40B4-BE49-F238E27FC236}">
              <a16:creationId xmlns:a16="http://schemas.microsoft.com/office/drawing/2014/main" xmlns="" id="{00000000-0008-0000-0C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175"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161925</xdr:rowOff>
    </xdr:to>
    <xdr:pic>
      <xdr:nvPicPr>
        <xdr:cNvPr id="10" name="Picture 8" descr="logo">
          <a:extLst>
            <a:ext uri="{FF2B5EF4-FFF2-40B4-BE49-F238E27FC236}">
              <a16:creationId xmlns:a16="http://schemas.microsoft.com/office/drawing/2014/main" xmlns="" id="{00000000-0008-0000-0C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1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3213588</xdr:colOff>
      <xdr:row>0</xdr:row>
      <xdr:rowOff>65942</xdr:rowOff>
    </xdr:from>
    <xdr:to>
      <xdr:col>12</xdr:col>
      <xdr:colOff>445477</xdr:colOff>
      <xdr:row>3</xdr:row>
      <xdr:rowOff>84992</xdr:rowOff>
    </xdr:to>
    <xdr:pic>
      <xdr:nvPicPr>
        <xdr:cNvPr id="11" name="Picture 6">
          <a:extLst>
            <a:ext uri="{FF2B5EF4-FFF2-40B4-BE49-F238E27FC236}">
              <a16:creationId xmlns:a16="http://schemas.microsoft.com/office/drawing/2014/main" xmlns="" id="{00000000-0008-0000-0C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92050" y="65942"/>
          <a:ext cx="726831" cy="72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6350</xdr:colOff>
      <xdr:row>3</xdr:row>
      <xdr:rowOff>95250</xdr:rowOff>
    </xdr:to>
    <xdr:pic>
      <xdr:nvPicPr>
        <xdr:cNvPr id="7" name="Picture 8" descr="logo">
          <a:extLst>
            <a:ext uri="{FF2B5EF4-FFF2-40B4-BE49-F238E27FC236}">
              <a16:creationId xmlns:a16="http://schemas.microsoft.com/office/drawing/2014/main" xmlns="" id="{00000000-0008-0000-0D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6350</xdr:colOff>
      <xdr:row>3</xdr:row>
      <xdr:rowOff>47625</xdr:rowOff>
    </xdr:to>
    <xdr:pic>
      <xdr:nvPicPr>
        <xdr:cNvPr id="8" name="Picture 8" descr="logo">
          <a:extLst>
            <a:ext uri="{FF2B5EF4-FFF2-40B4-BE49-F238E27FC236}">
              <a16:creationId xmlns:a16="http://schemas.microsoft.com/office/drawing/2014/main" xmlns="" id="{00000000-0008-0000-0D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3190875</xdr:colOff>
      <xdr:row>1</xdr:row>
      <xdr:rowOff>9525</xdr:rowOff>
    </xdr:from>
    <xdr:to>
      <xdr:col>13</xdr:col>
      <xdr:colOff>419100</xdr:colOff>
      <xdr:row>4</xdr:row>
      <xdr:rowOff>19050</xdr:rowOff>
    </xdr:to>
    <xdr:pic>
      <xdr:nvPicPr>
        <xdr:cNvPr id="11" name="Picture 11">
          <a:extLst>
            <a:ext uri="{FF2B5EF4-FFF2-40B4-BE49-F238E27FC236}">
              <a16:creationId xmlns:a16="http://schemas.microsoft.com/office/drawing/2014/main" xmlns="" id="{00000000-0008-0000-0D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15925" y="2000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9</xdr:col>
      <xdr:colOff>619125</xdr:colOff>
      <xdr:row>2</xdr:row>
      <xdr:rowOff>171450</xdr:rowOff>
    </xdr:to>
    <xdr:pic>
      <xdr:nvPicPr>
        <xdr:cNvPr id="132539" name="Picture 8" descr="logo">
          <a:extLst>
            <a:ext uri="{FF2B5EF4-FFF2-40B4-BE49-F238E27FC236}">
              <a16:creationId xmlns:a16="http://schemas.microsoft.com/office/drawing/2014/main" xmlns="" id="{00000000-0008-0000-0E00-0000BB05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9</xdr:col>
      <xdr:colOff>619125</xdr:colOff>
      <xdr:row>2</xdr:row>
      <xdr:rowOff>123825</xdr:rowOff>
    </xdr:to>
    <xdr:pic>
      <xdr:nvPicPr>
        <xdr:cNvPr id="132540" name="Picture 8" descr="logo">
          <a:extLst>
            <a:ext uri="{FF2B5EF4-FFF2-40B4-BE49-F238E27FC236}">
              <a16:creationId xmlns:a16="http://schemas.microsoft.com/office/drawing/2014/main" xmlns="" id="{00000000-0008-0000-0E00-0000BC05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1847850</xdr:colOff>
      <xdr:row>0</xdr:row>
      <xdr:rowOff>0</xdr:rowOff>
    </xdr:from>
    <xdr:to>
      <xdr:col>15</xdr:col>
      <xdr:colOff>0</xdr:colOff>
      <xdr:row>2</xdr:row>
      <xdr:rowOff>95250</xdr:rowOff>
    </xdr:to>
    <xdr:pic>
      <xdr:nvPicPr>
        <xdr:cNvPr id="132541" name="Picture 8" descr="logo">
          <a:extLst>
            <a:ext uri="{FF2B5EF4-FFF2-40B4-BE49-F238E27FC236}">
              <a16:creationId xmlns:a16="http://schemas.microsoft.com/office/drawing/2014/main" xmlns="" id="{00000000-0008-0000-0E00-0000BD05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447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9</xdr:col>
      <xdr:colOff>619125</xdr:colOff>
      <xdr:row>2</xdr:row>
      <xdr:rowOff>171450</xdr:rowOff>
    </xdr:to>
    <xdr:pic>
      <xdr:nvPicPr>
        <xdr:cNvPr id="132542" name="Picture 8" descr="logo">
          <a:extLst>
            <a:ext uri="{FF2B5EF4-FFF2-40B4-BE49-F238E27FC236}">
              <a16:creationId xmlns:a16="http://schemas.microsoft.com/office/drawing/2014/main" xmlns="" id="{00000000-0008-0000-0E00-0000BE05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9</xdr:col>
      <xdr:colOff>619125</xdr:colOff>
      <xdr:row>2</xdr:row>
      <xdr:rowOff>123825</xdr:rowOff>
    </xdr:to>
    <xdr:pic>
      <xdr:nvPicPr>
        <xdr:cNvPr id="132543" name="Picture 8" descr="logo">
          <a:extLst>
            <a:ext uri="{FF2B5EF4-FFF2-40B4-BE49-F238E27FC236}">
              <a16:creationId xmlns:a16="http://schemas.microsoft.com/office/drawing/2014/main" xmlns="" id="{00000000-0008-0000-0E00-0000BF05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95250</xdr:rowOff>
    </xdr:to>
    <xdr:pic>
      <xdr:nvPicPr>
        <xdr:cNvPr id="132544" name="Picture 8" descr="logo">
          <a:extLst>
            <a:ext uri="{FF2B5EF4-FFF2-40B4-BE49-F238E27FC236}">
              <a16:creationId xmlns:a16="http://schemas.microsoft.com/office/drawing/2014/main" xmlns="" id="{00000000-0008-0000-0E00-0000C005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3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9</xdr:col>
      <xdr:colOff>619125</xdr:colOff>
      <xdr:row>2</xdr:row>
      <xdr:rowOff>171450</xdr:rowOff>
    </xdr:to>
    <xdr:pic>
      <xdr:nvPicPr>
        <xdr:cNvPr id="9" name="Picture 8" descr="logo">
          <a:extLst>
            <a:ext uri="{FF2B5EF4-FFF2-40B4-BE49-F238E27FC236}">
              <a16:creationId xmlns:a16="http://schemas.microsoft.com/office/drawing/2014/main" xmlns="" id="{00000000-0008-0000-0E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9</xdr:col>
      <xdr:colOff>619125</xdr:colOff>
      <xdr:row>2</xdr:row>
      <xdr:rowOff>123825</xdr:rowOff>
    </xdr:to>
    <xdr:pic>
      <xdr:nvPicPr>
        <xdr:cNvPr id="10" name="Picture 8" descr="logo">
          <a:extLst>
            <a:ext uri="{FF2B5EF4-FFF2-40B4-BE49-F238E27FC236}">
              <a16:creationId xmlns:a16="http://schemas.microsoft.com/office/drawing/2014/main" xmlns="" id="{00000000-0008-0000-0E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1847850</xdr:colOff>
      <xdr:row>0</xdr:row>
      <xdr:rowOff>0</xdr:rowOff>
    </xdr:from>
    <xdr:to>
      <xdr:col>15</xdr:col>
      <xdr:colOff>0</xdr:colOff>
      <xdr:row>2</xdr:row>
      <xdr:rowOff>95250</xdr:rowOff>
    </xdr:to>
    <xdr:pic>
      <xdr:nvPicPr>
        <xdr:cNvPr id="11" name="Picture 8" descr="logo">
          <a:extLst>
            <a:ext uri="{FF2B5EF4-FFF2-40B4-BE49-F238E27FC236}">
              <a16:creationId xmlns:a16="http://schemas.microsoft.com/office/drawing/2014/main" xmlns="" id="{00000000-0008-0000-0E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447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9</xdr:col>
      <xdr:colOff>619125</xdr:colOff>
      <xdr:row>2</xdr:row>
      <xdr:rowOff>171450</xdr:rowOff>
    </xdr:to>
    <xdr:pic>
      <xdr:nvPicPr>
        <xdr:cNvPr id="12" name="Picture 8" descr="logo">
          <a:extLst>
            <a:ext uri="{FF2B5EF4-FFF2-40B4-BE49-F238E27FC236}">
              <a16:creationId xmlns:a16="http://schemas.microsoft.com/office/drawing/2014/main" xmlns="" id="{00000000-0008-0000-0E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9</xdr:col>
      <xdr:colOff>619125</xdr:colOff>
      <xdr:row>2</xdr:row>
      <xdr:rowOff>123825</xdr:rowOff>
    </xdr:to>
    <xdr:pic>
      <xdr:nvPicPr>
        <xdr:cNvPr id="13" name="Picture 8" descr="logo">
          <a:extLst>
            <a:ext uri="{FF2B5EF4-FFF2-40B4-BE49-F238E27FC236}">
              <a16:creationId xmlns:a16="http://schemas.microsoft.com/office/drawing/2014/main" xmlns="" id="{00000000-0008-0000-0E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95250</xdr:rowOff>
    </xdr:to>
    <xdr:pic>
      <xdr:nvPicPr>
        <xdr:cNvPr id="14" name="Picture 8" descr="logo">
          <a:extLst>
            <a:ext uri="{FF2B5EF4-FFF2-40B4-BE49-F238E27FC236}">
              <a16:creationId xmlns:a16="http://schemas.microsoft.com/office/drawing/2014/main" xmlns="" id="{00000000-0008-0000-0E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3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3209925</xdr:colOff>
      <xdr:row>0</xdr:row>
      <xdr:rowOff>35983</xdr:rowOff>
    </xdr:from>
    <xdr:to>
      <xdr:col>12</xdr:col>
      <xdr:colOff>457200</xdr:colOff>
      <xdr:row>2</xdr:row>
      <xdr:rowOff>242358</xdr:rowOff>
    </xdr:to>
    <xdr:pic>
      <xdr:nvPicPr>
        <xdr:cNvPr id="15" name="Picture 8">
          <a:extLst>
            <a:ext uri="{FF2B5EF4-FFF2-40B4-BE49-F238E27FC236}">
              <a16:creationId xmlns:a16="http://schemas.microsoft.com/office/drawing/2014/main" xmlns="" id="{00000000-0008-0000-0E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51342" y="35983"/>
          <a:ext cx="729192"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3219450</xdr:colOff>
      <xdr:row>0</xdr:row>
      <xdr:rowOff>85725</xdr:rowOff>
    </xdr:from>
    <xdr:to>
      <xdr:col>10</xdr:col>
      <xdr:colOff>447675</xdr:colOff>
      <xdr:row>3</xdr:row>
      <xdr:rowOff>104775</xdr:rowOff>
    </xdr:to>
    <xdr:pic>
      <xdr:nvPicPr>
        <xdr:cNvPr id="3" name="Picture 8">
          <a:extLst>
            <a:ext uri="{FF2B5EF4-FFF2-40B4-BE49-F238E27FC236}">
              <a16:creationId xmlns:a16="http://schemas.microsoft.com/office/drawing/2014/main" xmlns=""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0" y="857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4</xdr:col>
      <xdr:colOff>9525</xdr:colOff>
      <xdr:row>0</xdr:row>
      <xdr:rowOff>180975</xdr:rowOff>
    </xdr:to>
    <xdr:pic>
      <xdr:nvPicPr>
        <xdr:cNvPr id="98974" name="Picture 8" descr="logo">
          <a:extLst>
            <a:ext uri="{FF2B5EF4-FFF2-40B4-BE49-F238E27FC236}">
              <a16:creationId xmlns:a16="http://schemas.microsoft.com/office/drawing/2014/main" xmlns="" id="{00000000-0008-0000-1000-00009E82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38100</xdr:rowOff>
    </xdr:from>
    <xdr:to>
      <xdr:col>0</xdr:col>
      <xdr:colOff>5314950</xdr:colOff>
      <xdr:row>0</xdr:row>
      <xdr:rowOff>2790825</xdr:rowOff>
    </xdr:to>
    <xdr:pic>
      <xdr:nvPicPr>
        <xdr:cNvPr id="98975" name="Picture 1">
          <a:extLst>
            <a:ext uri="{FF2B5EF4-FFF2-40B4-BE49-F238E27FC236}">
              <a16:creationId xmlns:a16="http://schemas.microsoft.com/office/drawing/2014/main" xmlns="" id="{00000000-0008-0000-1000-00009F82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38100"/>
          <a:ext cx="5257800"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3228975</xdr:colOff>
      <xdr:row>0</xdr:row>
      <xdr:rowOff>38100</xdr:rowOff>
    </xdr:from>
    <xdr:to>
      <xdr:col>9</xdr:col>
      <xdr:colOff>457200</xdr:colOff>
      <xdr:row>3</xdr:row>
      <xdr:rowOff>57150</xdr:rowOff>
    </xdr:to>
    <xdr:pic>
      <xdr:nvPicPr>
        <xdr:cNvPr id="28137" name="Picture 2">
          <a:extLst>
            <a:ext uri="{FF2B5EF4-FFF2-40B4-BE49-F238E27FC236}">
              <a16:creationId xmlns:a16="http://schemas.microsoft.com/office/drawing/2014/main" xmlns="" id="{00000000-0008-0000-1200-0000E96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25175" y="3810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9</xdr:col>
      <xdr:colOff>715433</xdr:colOff>
      <xdr:row>3</xdr:row>
      <xdr:rowOff>104775</xdr:rowOff>
    </xdr:to>
    <xdr:pic>
      <xdr:nvPicPr>
        <xdr:cNvPr id="128393" name="Picture 8" descr="logo">
          <a:extLst>
            <a:ext uri="{FF2B5EF4-FFF2-40B4-BE49-F238E27FC236}">
              <a16:creationId xmlns:a16="http://schemas.microsoft.com/office/drawing/2014/main" xmlns="" id="{00000000-0008-0000-1400-000089F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110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3</xdr:row>
      <xdr:rowOff>76200</xdr:rowOff>
    </xdr:to>
    <xdr:pic>
      <xdr:nvPicPr>
        <xdr:cNvPr id="128394" name="Picture 8" descr="logo">
          <a:extLst>
            <a:ext uri="{FF2B5EF4-FFF2-40B4-BE49-F238E27FC236}">
              <a16:creationId xmlns:a16="http://schemas.microsoft.com/office/drawing/2014/main" xmlns="" id="{00000000-0008-0000-1400-00008AF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58575"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9</xdr:col>
      <xdr:colOff>715433</xdr:colOff>
      <xdr:row>3</xdr:row>
      <xdr:rowOff>57150</xdr:rowOff>
    </xdr:to>
    <xdr:pic>
      <xdr:nvPicPr>
        <xdr:cNvPr id="128395" name="Picture 8" descr="logo">
          <a:extLst>
            <a:ext uri="{FF2B5EF4-FFF2-40B4-BE49-F238E27FC236}">
              <a16:creationId xmlns:a16="http://schemas.microsoft.com/office/drawing/2014/main" xmlns="" id="{00000000-0008-0000-1400-00008BF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110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3</xdr:row>
      <xdr:rowOff>28575</xdr:rowOff>
    </xdr:to>
    <xdr:pic>
      <xdr:nvPicPr>
        <xdr:cNvPr id="128396" name="Picture 8" descr="logo">
          <a:extLst>
            <a:ext uri="{FF2B5EF4-FFF2-40B4-BE49-F238E27FC236}">
              <a16:creationId xmlns:a16="http://schemas.microsoft.com/office/drawing/2014/main" xmlns="" id="{00000000-0008-0000-1400-00008CF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585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2835275</xdr:colOff>
      <xdr:row>0</xdr:row>
      <xdr:rowOff>51858</xdr:rowOff>
    </xdr:from>
    <xdr:to>
      <xdr:col>12</xdr:col>
      <xdr:colOff>490008</xdr:colOff>
      <xdr:row>3</xdr:row>
      <xdr:rowOff>198966</xdr:rowOff>
    </xdr:to>
    <xdr:pic>
      <xdr:nvPicPr>
        <xdr:cNvPr id="128397" name="Picture 6">
          <a:extLst>
            <a:ext uri="{FF2B5EF4-FFF2-40B4-BE49-F238E27FC236}">
              <a16:creationId xmlns:a16="http://schemas.microsoft.com/office/drawing/2014/main" xmlns="" id="{00000000-0008-0000-1400-00008DF5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74108" y="51858"/>
          <a:ext cx="723900" cy="718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0</xdr:colOff>
      <xdr:row>2</xdr:row>
      <xdr:rowOff>228600</xdr:rowOff>
    </xdr:to>
    <xdr:pic>
      <xdr:nvPicPr>
        <xdr:cNvPr id="2" name="Picture 8" descr="logo">
          <a:extLst>
            <a:ext uri="{FF2B5EF4-FFF2-40B4-BE49-F238E27FC236}">
              <a16:creationId xmlns:a16="http://schemas.microsoft.com/office/drawing/2014/main" xmlns=""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4425"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12</xdr:col>
      <xdr:colOff>0</xdr:colOff>
      <xdr:row>2</xdr:row>
      <xdr:rowOff>200025</xdr:rowOff>
    </xdr:to>
    <xdr:pic>
      <xdr:nvPicPr>
        <xdr:cNvPr id="3" name="Picture 8" descr="logo">
          <a:extLst>
            <a:ext uri="{FF2B5EF4-FFF2-40B4-BE49-F238E27FC236}">
              <a16:creationId xmlns:a16="http://schemas.microsoft.com/office/drawing/2014/main" xmlns=""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180975</xdr:rowOff>
    </xdr:to>
    <xdr:pic>
      <xdr:nvPicPr>
        <xdr:cNvPr id="4" name="Picture 8" descr="logo">
          <a:extLst>
            <a:ext uri="{FF2B5EF4-FFF2-40B4-BE49-F238E27FC236}">
              <a16:creationId xmlns:a16="http://schemas.microsoft.com/office/drawing/2014/main" xmlns="" id="{00000000-0008-0000-1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442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12</xdr:col>
      <xdr:colOff>0</xdr:colOff>
      <xdr:row>2</xdr:row>
      <xdr:rowOff>152400</xdr:rowOff>
    </xdr:to>
    <xdr:pic>
      <xdr:nvPicPr>
        <xdr:cNvPr id="5" name="Picture 8" descr="logo">
          <a:extLst>
            <a:ext uri="{FF2B5EF4-FFF2-40B4-BE49-F238E27FC236}">
              <a16:creationId xmlns:a16="http://schemas.microsoft.com/office/drawing/2014/main" xmlns="" id="{00000000-0008-0000-1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228600</xdr:rowOff>
    </xdr:to>
    <xdr:pic>
      <xdr:nvPicPr>
        <xdr:cNvPr id="6" name="Picture 8" descr="logo">
          <a:extLst>
            <a:ext uri="{FF2B5EF4-FFF2-40B4-BE49-F238E27FC236}">
              <a16:creationId xmlns:a16="http://schemas.microsoft.com/office/drawing/2014/main" xmlns="" id="{00000000-0008-0000-1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4425"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12</xdr:col>
      <xdr:colOff>0</xdr:colOff>
      <xdr:row>2</xdr:row>
      <xdr:rowOff>200025</xdr:rowOff>
    </xdr:to>
    <xdr:pic>
      <xdr:nvPicPr>
        <xdr:cNvPr id="7" name="Picture 8" descr="logo">
          <a:extLst>
            <a:ext uri="{FF2B5EF4-FFF2-40B4-BE49-F238E27FC236}">
              <a16:creationId xmlns:a16="http://schemas.microsoft.com/office/drawing/2014/main" xmlns="" id="{00000000-0008-0000-1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180975</xdr:rowOff>
    </xdr:to>
    <xdr:pic>
      <xdr:nvPicPr>
        <xdr:cNvPr id="8" name="Picture 8" descr="logo">
          <a:extLst>
            <a:ext uri="{FF2B5EF4-FFF2-40B4-BE49-F238E27FC236}">
              <a16:creationId xmlns:a16="http://schemas.microsoft.com/office/drawing/2014/main" xmlns="" id="{00000000-0008-0000-1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442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12</xdr:col>
      <xdr:colOff>0</xdr:colOff>
      <xdr:row>2</xdr:row>
      <xdr:rowOff>152400</xdr:rowOff>
    </xdr:to>
    <xdr:pic>
      <xdr:nvPicPr>
        <xdr:cNvPr id="9" name="Picture 8" descr="logo">
          <a:extLst>
            <a:ext uri="{FF2B5EF4-FFF2-40B4-BE49-F238E27FC236}">
              <a16:creationId xmlns:a16="http://schemas.microsoft.com/office/drawing/2014/main" xmlns="" id="{00000000-0008-0000-1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2038350</xdr:colOff>
      <xdr:row>0</xdr:row>
      <xdr:rowOff>0</xdr:rowOff>
    </xdr:from>
    <xdr:to>
      <xdr:col>12</xdr:col>
      <xdr:colOff>2038350</xdr:colOff>
      <xdr:row>2</xdr:row>
      <xdr:rowOff>152400</xdr:rowOff>
    </xdr:to>
    <xdr:pic>
      <xdr:nvPicPr>
        <xdr:cNvPr id="10" name="Picture 8" descr="logo">
          <a:extLst>
            <a:ext uri="{FF2B5EF4-FFF2-40B4-BE49-F238E27FC236}">
              <a16:creationId xmlns:a16="http://schemas.microsoft.com/office/drawing/2014/main" xmlns="" id="{00000000-0008-0000-1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1533525</xdr:colOff>
      <xdr:row>0</xdr:row>
      <xdr:rowOff>47625</xdr:rowOff>
    </xdr:from>
    <xdr:to>
      <xdr:col>14</xdr:col>
      <xdr:colOff>723900</xdr:colOff>
      <xdr:row>3</xdr:row>
      <xdr:rowOff>57150</xdr:rowOff>
    </xdr:to>
    <xdr:pic>
      <xdr:nvPicPr>
        <xdr:cNvPr id="11" name="Picture 11">
          <a:extLst>
            <a:ext uri="{FF2B5EF4-FFF2-40B4-BE49-F238E27FC236}">
              <a16:creationId xmlns:a16="http://schemas.microsoft.com/office/drawing/2014/main" xmlns="" id="{00000000-0008-0000-1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49175" y="476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2646</xdr:colOff>
      <xdr:row>3</xdr:row>
      <xdr:rowOff>19050</xdr:rowOff>
    </xdr:to>
    <xdr:pic>
      <xdr:nvPicPr>
        <xdr:cNvPr id="134489" name="Picture 8" descr="logo">
          <a:extLst>
            <a:ext uri="{FF2B5EF4-FFF2-40B4-BE49-F238E27FC236}">
              <a16:creationId xmlns:a16="http://schemas.microsoft.com/office/drawing/2014/main" xmlns="" id="{00000000-0008-0000-1600-0000590D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2646</xdr:colOff>
      <xdr:row>2</xdr:row>
      <xdr:rowOff>228600</xdr:rowOff>
    </xdr:to>
    <xdr:pic>
      <xdr:nvPicPr>
        <xdr:cNvPr id="134490" name="Picture 8" descr="logo">
          <a:extLst>
            <a:ext uri="{FF2B5EF4-FFF2-40B4-BE49-F238E27FC236}">
              <a16:creationId xmlns:a16="http://schemas.microsoft.com/office/drawing/2014/main" xmlns="" id="{00000000-0008-0000-1600-00005A0D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1847850</xdr:colOff>
      <xdr:row>0</xdr:row>
      <xdr:rowOff>0</xdr:rowOff>
    </xdr:from>
    <xdr:to>
      <xdr:col>15</xdr:col>
      <xdr:colOff>0</xdr:colOff>
      <xdr:row>2</xdr:row>
      <xdr:rowOff>200025</xdr:rowOff>
    </xdr:to>
    <xdr:pic>
      <xdr:nvPicPr>
        <xdr:cNvPr id="134491" name="Picture 8" descr="logo">
          <a:extLst>
            <a:ext uri="{FF2B5EF4-FFF2-40B4-BE49-F238E27FC236}">
              <a16:creationId xmlns:a16="http://schemas.microsoft.com/office/drawing/2014/main" xmlns="" id="{00000000-0008-0000-1600-00005B0D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067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2646</xdr:colOff>
      <xdr:row>3</xdr:row>
      <xdr:rowOff>19050</xdr:rowOff>
    </xdr:to>
    <xdr:pic>
      <xdr:nvPicPr>
        <xdr:cNvPr id="134492" name="Picture 8" descr="logo">
          <a:extLst>
            <a:ext uri="{FF2B5EF4-FFF2-40B4-BE49-F238E27FC236}">
              <a16:creationId xmlns:a16="http://schemas.microsoft.com/office/drawing/2014/main" xmlns="" id="{00000000-0008-0000-1600-00005C0D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2646</xdr:colOff>
      <xdr:row>2</xdr:row>
      <xdr:rowOff>228600</xdr:rowOff>
    </xdr:to>
    <xdr:pic>
      <xdr:nvPicPr>
        <xdr:cNvPr id="134493" name="Picture 8" descr="logo">
          <a:extLst>
            <a:ext uri="{FF2B5EF4-FFF2-40B4-BE49-F238E27FC236}">
              <a16:creationId xmlns:a16="http://schemas.microsoft.com/office/drawing/2014/main" xmlns="" id="{00000000-0008-0000-1600-00005D0D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200025</xdr:rowOff>
    </xdr:to>
    <xdr:pic>
      <xdr:nvPicPr>
        <xdr:cNvPr id="134494" name="Picture 8" descr="logo">
          <a:extLst>
            <a:ext uri="{FF2B5EF4-FFF2-40B4-BE49-F238E27FC236}">
              <a16:creationId xmlns:a16="http://schemas.microsoft.com/office/drawing/2014/main" xmlns="" id="{00000000-0008-0000-1600-00005E0D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58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2797175</xdr:colOff>
      <xdr:row>0</xdr:row>
      <xdr:rowOff>44450</xdr:rowOff>
    </xdr:from>
    <xdr:to>
      <xdr:col>12</xdr:col>
      <xdr:colOff>450850</xdr:colOff>
      <xdr:row>3</xdr:row>
      <xdr:rowOff>101600</xdr:rowOff>
    </xdr:to>
    <xdr:pic>
      <xdr:nvPicPr>
        <xdr:cNvPr id="134495" name="Picture 8">
          <a:extLst>
            <a:ext uri="{FF2B5EF4-FFF2-40B4-BE49-F238E27FC236}">
              <a16:creationId xmlns:a16="http://schemas.microsoft.com/office/drawing/2014/main" xmlns="" id="{00000000-0008-0000-1600-00005F0D02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26508" y="44450"/>
          <a:ext cx="722842" cy="713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2" name="Picture 8" descr="logo">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9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xdr:colOff>
      <xdr:row>0</xdr:row>
      <xdr:rowOff>28575</xdr:rowOff>
    </xdr:from>
    <xdr:to>
      <xdr:col>4</xdr:col>
      <xdr:colOff>762000</xdr:colOff>
      <xdr:row>1</xdr:row>
      <xdr:rowOff>123825</xdr:rowOff>
    </xdr:to>
    <xdr:pic>
      <xdr:nvPicPr>
        <xdr:cNvPr id="3" name="Picture 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0500" y="2857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1457325</xdr:colOff>
          <xdr:row>1</xdr:row>
          <xdr:rowOff>57150</xdr:rowOff>
        </xdr:from>
        <xdr:to>
          <xdr:col>3</xdr:col>
          <xdr:colOff>2343150</xdr:colOff>
          <xdr:row>1</xdr:row>
          <xdr:rowOff>590550</xdr:rowOff>
        </xdr:to>
        <xdr:sp macro="" textlink="">
          <xdr:nvSpPr>
            <xdr:cNvPr id="44033" name="Object 1" hidden="1">
              <a:extLst>
                <a:ext uri="{63B3BB69-23CF-44E3-9099-C40C66FF867C}">
                  <a14:compatExt spid="_x0000_s44033"/>
                </a:ext>
              </a:extLst>
            </xdr:cNvPr>
            <xdr:cNvSpPr/>
          </xdr:nvSpPr>
          <xdr:spPr>
            <a:xfrm>
              <a:off x="0" y="0"/>
              <a:ext cx="0" cy="0"/>
            </a:xfrm>
            <a:prstGeom prst="rect">
              <a:avLst/>
            </a:prstGeom>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9</xdr:col>
      <xdr:colOff>2828925</xdr:colOff>
      <xdr:row>0</xdr:row>
      <xdr:rowOff>19050</xdr:rowOff>
    </xdr:from>
    <xdr:to>
      <xdr:col>10</xdr:col>
      <xdr:colOff>457200</xdr:colOff>
      <xdr:row>3</xdr:row>
      <xdr:rowOff>38100</xdr:rowOff>
    </xdr:to>
    <xdr:pic>
      <xdr:nvPicPr>
        <xdr:cNvPr id="146448" name="Picture 8">
          <a:extLst>
            <a:ext uri="{FF2B5EF4-FFF2-40B4-BE49-F238E27FC236}">
              <a16:creationId xmlns:a16="http://schemas.microsoft.com/office/drawing/2014/main" xmlns="" id="{00000000-0008-0000-1700-0000103C0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58600" y="19050"/>
          <a:ext cx="6953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4</xdr:col>
      <xdr:colOff>9525</xdr:colOff>
      <xdr:row>0</xdr:row>
      <xdr:rowOff>180975</xdr:rowOff>
    </xdr:to>
    <xdr:pic>
      <xdr:nvPicPr>
        <xdr:cNvPr id="94185" name="Picture 8" descr="logo">
          <a:extLst>
            <a:ext uri="{FF2B5EF4-FFF2-40B4-BE49-F238E27FC236}">
              <a16:creationId xmlns:a16="http://schemas.microsoft.com/office/drawing/2014/main" xmlns="" id="{00000000-0008-0000-1800-0000E96F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47625</xdr:rowOff>
    </xdr:from>
    <xdr:to>
      <xdr:col>0</xdr:col>
      <xdr:colOff>5305425</xdr:colOff>
      <xdr:row>0</xdr:row>
      <xdr:rowOff>2867025</xdr:rowOff>
    </xdr:to>
    <xdr:pic>
      <xdr:nvPicPr>
        <xdr:cNvPr id="94186" name="Picture 1">
          <a:extLst>
            <a:ext uri="{FF2B5EF4-FFF2-40B4-BE49-F238E27FC236}">
              <a16:creationId xmlns:a16="http://schemas.microsoft.com/office/drawing/2014/main" xmlns="" id="{00000000-0008-0000-1800-0000EA6F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47625"/>
          <a:ext cx="5219700" cy="281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11</xdr:col>
      <xdr:colOff>2333625</xdr:colOff>
      <xdr:row>0</xdr:row>
      <xdr:rowOff>161925</xdr:rowOff>
    </xdr:from>
    <xdr:to>
      <xdr:col>12</xdr:col>
      <xdr:colOff>247650</xdr:colOff>
      <xdr:row>3</xdr:row>
      <xdr:rowOff>180975</xdr:rowOff>
    </xdr:to>
    <xdr:pic>
      <xdr:nvPicPr>
        <xdr:cNvPr id="16903" name="Picture 2">
          <a:extLst>
            <a:ext uri="{FF2B5EF4-FFF2-40B4-BE49-F238E27FC236}">
              <a16:creationId xmlns:a16="http://schemas.microsoft.com/office/drawing/2014/main" xmlns="" id="{00000000-0008-0000-1900-00000742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82375" y="1619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2352675</xdr:colOff>
      <xdr:row>0</xdr:row>
      <xdr:rowOff>57150</xdr:rowOff>
    </xdr:from>
    <xdr:to>
      <xdr:col>8</xdr:col>
      <xdr:colOff>3076575</xdr:colOff>
      <xdr:row>3</xdr:row>
      <xdr:rowOff>76200</xdr:rowOff>
    </xdr:to>
    <xdr:pic>
      <xdr:nvPicPr>
        <xdr:cNvPr id="17928" name="Picture 2">
          <a:extLst>
            <a:ext uri="{FF2B5EF4-FFF2-40B4-BE49-F238E27FC236}">
              <a16:creationId xmlns:a16="http://schemas.microsoft.com/office/drawing/2014/main" xmlns="" id="{00000000-0008-0000-1A00-0000084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9800"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0</xdr:colOff>
      <xdr:row>0</xdr:row>
      <xdr:rowOff>28575</xdr:rowOff>
    </xdr:from>
    <xdr:to>
      <xdr:col>4</xdr:col>
      <xdr:colOff>0</xdr:colOff>
      <xdr:row>1</xdr:row>
      <xdr:rowOff>66675</xdr:rowOff>
    </xdr:to>
    <xdr:pic>
      <xdr:nvPicPr>
        <xdr:cNvPr id="102097" name="Picture 8" descr="logo">
          <a:extLst>
            <a:ext uri="{FF2B5EF4-FFF2-40B4-BE49-F238E27FC236}">
              <a16:creationId xmlns:a16="http://schemas.microsoft.com/office/drawing/2014/main" xmlns="" id="{00000000-0008-0000-1B00-0000D18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28575</xdr:rowOff>
    </xdr:from>
    <xdr:to>
      <xdr:col>4</xdr:col>
      <xdr:colOff>0</xdr:colOff>
      <xdr:row>1</xdr:row>
      <xdr:rowOff>66675</xdr:rowOff>
    </xdr:to>
    <xdr:pic>
      <xdr:nvPicPr>
        <xdr:cNvPr id="102098" name="Picture 8" descr="logo">
          <a:extLst>
            <a:ext uri="{FF2B5EF4-FFF2-40B4-BE49-F238E27FC236}">
              <a16:creationId xmlns:a16="http://schemas.microsoft.com/office/drawing/2014/main" xmlns="" id="{00000000-0008-0000-1B00-0000D28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1524000</xdr:colOff>
      <xdr:row>0</xdr:row>
      <xdr:rowOff>57150</xdr:rowOff>
    </xdr:from>
    <xdr:to>
      <xdr:col>5</xdr:col>
      <xdr:colOff>2247900</xdr:colOff>
      <xdr:row>1</xdr:row>
      <xdr:rowOff>209550</xdr:rowOff>
    </xdr:to>
    <xdr:pic>
      <xdr:nvPicPr>
        <xdr:cNvPr id="102099" name="Picture 5">
          <a:extLst>
            <a:ext uri="{FF2B5EF4-FFF2-40B4-BE49-F238E27FC236}">
              <a16:creationId xmlns:a16="http://schemas.microsoft.com/office/drawing/2014/main" xmlns="" id="{00000000-0008-0000-1B00-0000D38E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87025" y="5715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0</xdr:colOff>
      <xdr:row>2</xdr:row>
      <xdr:rowOff>171450</xdr:rowOff>
    </xdr:to>
    <xdr:pic>
      <xdr:nvPicPr>
        <xdr:cNvPr id="136425" name="Picture 8" descr="logo">
          <a:extLst>
            <a:ext uri="{FF2B5EF4-FFF2-40B4-BE49-F238E27FC236}">
              <a16:creationId xmlns:a16="http://schemas.microsoft.com/office/drawing/2014/main" xmlns="" id="{00000000-0008-0000-1C00-0000E914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9150" y="28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142875</xdr:rowOff>
    </xdr:to>
    <xdr:pic>
      <xdr:nvPicPr>
        <xdr:cNvPr id="136426" name="Picture 8" descr="logo">
          <a:extLst>
            <a:ext uri="{FF2B5EF4-FFF2-40B4-BE49-F238E27FC236}">
              <a16:creationId xmlns:a16="http://schemas.microsoft.com/office/drawing/2014/main" xmlns="" id="{00000000-0008-0000-1C00-0000EA14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0" y="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0</xdr:colOff>
      <xdr:row>2</xdr:row>
      <xdr:rowOff>123825</xdr:rowOff>
    </xdr:to>
    <xdr:pic>
      <xdr:nvPicPr>
        <xdr:cNvPr id="136427" name="Picture 8" descr="logo">
          <a:extLst>
            <a:ext uri="{FF2B5EF4-FFF2-40B4-BE49-F238E27FC236}">
              <a16:creationId xmlns:a16="http://schemas.microsoft.com/office/drawing/2014/main" xmlns="" id="{00000000-0008-0000-1C00-0000EB14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9150" y="285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123825</xdr:rowOff>
    </xdr:to>
    <xdr:pic>
      <xdr:nvPicPr>
        <xdr:cNvPr id="136428" name="Picture 8" descr="logo">
          <a:extLst>
            <a:ext uri="{FF2B5EF4-FFF2-40B4-BE49-F238E27FC236}">
              <a16:creationId xmlns:a16="http://schemas.microsoft.com/office/drawing/2014/main" xmlns="" id="{00000000-0008-0000-1C00-0000EC14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0" y="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2813050</xdr:colOff>
      <xdr:row>0</xdr:row>
      <xdr:rowOff>58208</xdr:rowOff>
    </xdr:from>
    <xdr:to>
      <xdr:col>12</xdr:col>
      <xdr:colOff>467783</xdr:colOff>
      <xdr:row>3</xdr:row>
      <xdr:rowOff>77258</xdr:rowOff>
    </xdr:to>
    <xdr:pic>
      <xdr:nvPicPr>
        <xdr:cNvPr id="136429" name="Picture 6">
          <a:extLst>
            <a:ext uri="{FF2B5EF4-FFF2-40B4-BE49-F238E27FC236}">
              <a16:creationId xmlns:a16="http://schemas.microsoft.com/office/drawing/2014/main" xmlns="" id="{00000000-0008-0000-1C00-0000ED1402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7133" y="58208"/>
          <a:ext cx="72390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1371600</xdr:colOff>
      <xdr:row>1</xdr:row>
      <xdr:rowOff>0</xdr:rowOff>
    </xdr:from>
    <xdr:to>
      <xdr:col>10</xdr:col>
      <xdr:colOff>4763</xdr:colOff>
      <xdr:row>6</xdr:row>
      <xdr:rowOff>390525</xdr:rowOff>
    </xdr:to>
    <xdr:pic>
      <xdr:nvPicPr>
        <xdr:cNvPr id="117630" name="Picture 8" descr="logo">
          <a:extLst>
            <a:ext uri="{FF2B5EF4-FFF2-40B4-BE49-F238E27FC236}">
              <a16:creationId xmlns:a16="http://schemas.microsoft.com/office/drawing/2014/main" xmlns="" id="{00000000-0008-0000-1D00-00007EC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90500"/>
          <a:ext cx="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1</xdr:row>
      <xdr:rowOff>0</xdr:rowOff>
    </xdr:from>
    <xdr:to>
      <xdr:col>10</xdr:col>
      <xdr:colOff>4763</xdr:colOff>
      <xdr:row>6</xdr:row>
      <xdr:rowOff>342900</xdr:rowOff>
    </xdr:to>
    <xdr:pic>
      <xdr:nvPicPr>
        <xdr:cNvPr id="117631" name="Picture 8" descr="logo">
          <a:extLst>
            <a:ext uri="{FF2B5EF4-FFF2-40B4-BE49-F238E27FC236}">
              <a16:creationId xmlns:a16="http://schemas.microsoft.com/office/drawing/2014/main" xmlns="" id="{00000000-0008-0000-1D00-00007FC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90500"/>
          <a:ext cx="0"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1</xdr:row>
      <xdr:rowOff>0</xdr:rowOff>
    </xdr:from>
    <xdr:to>
      <xdr:col>10</xdr:col>
      <xdr:colOff>4763</xdr:colOff>
      <xdr:row>6</xdr:row>
      <xdr:rowOff>390525</xdr:rowOff>
    </xdr:to>
    <xdr:pic>
      <xdr:nvPicPr>
        <xdr:cNvPr id="117632" name="Picture 8" descr="logo">
          <a:extLst>
            <a:ext uri="{FF2B5EF4-FFF2-40B4-BE49-F238E27FC236}">
              <a16:creationId xmlns:a16="http://schemas.microsoft.com/office/drawing/2014/main" xmlns="" id="{00000000-0008-0000-1D00-000080C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90500"/>
          <a:ext cx="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1</xdr:row>
      <xdr:rowOff>0</xdr:rowOff>
    </xdr:from>
    <xdr:to>
      <xdr:col>10</xdr:col>
      <xdr:colOff>4763</xdr:colOff>
      <xdr:row>6</xdr:row>
      <xdr:rowOff>342900</xdr:rowOff>
    </xdr:to>
    <xdr:pic>
      <xdr:nvPicPr>
        <xdr:cNvPr id="117633" name="Picture 8" descr="logo">
          <a:extLst>
            <a:ext uri="{FF2B5EF4-FFF2-40B4-BE49-F238E27FC236}">
              <a16:creationId xmlns:a16="http://schemas.microsoft.com/office/drawing/2014/main" xmlns="" id="{00000000-0008-0000-1D00-000081C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90500"/>
          <a:ext cx="0"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2363258</xdr:colOff>
      <xdr:row>0</xdr:row>
      <xdr:rowOff>78582</xdr:rowOff>
    </xdr:from>
    <xdr:to>
      <xdr:col>13</xdr:col>
      <xdr:colOff>443971</xdr:colOff>
      <xdr:row>3</xdr:row>
      <xdr:rowOff>97632</xdr:rowOff>
    </xdr:to>
    <xdr:pic>
      <xdr:nvPicPr>
        <xdr:cNvPr id="117634" name="Picture 11">
          <a:extLst>
            <a:ext uri="{FF2B5EF4-FFF2-40B4-BE49-F238E27FC236}">
              <a16:creationId xmlns:a16="http://schemas.microsoft.com/office/drawing/2014/main" xmlns="" id="{00000000-0008-0000-1D00-000082CB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549841" y="78582"/>
          <a:ext cx="715963"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9</xdr:col>
      <xdr:colOff>1371600</xdr:colOff>
      <xdr:row>0</xdr:row>
      <xdr:rowOff>28575</xdr:rowOff>
    </xdr:from>
    <xdr:to>
      <xdr:col>10</xdr:col>
      <xdr:colOff>4764</xdr:colOff>
      <xdr:row>2</xdr:row>
      <xdr:rowOff>238125</xdr:rowOff>
    </xdr:to>
    <xdr:pic>
      <xdr:nvPicPr>
        <xdr:cNvPr id="147577" name="Picture 8" descr="logo">
          <a:extLst>
            <a:ext uri="{FF2B5EF4-FFF2-40B4-BE49-F238E27FC236}">
              <a16:creationId xmlns:a16="http://schemas.microsoft.com/office/drawing/2014/main" xmlns="" id="{00000000-0008-0000-1E00-00007940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4764</xdr:colOff>
      <xdr:row>2</xdr:row>
      <xdr:rowOff>190500</xdr:rowOff>
    </xdr:to>
    <xdr:pic>
      <xdr:nvPicPr>
        <xdr:cNvPr id="147578" name="Picture 8" descr="logo">
          <a:extLst>
            <a:ext uri="{FF2B5EF4-FFF2-40B4-BE49-F238E27FC236}">
              <a16:creationId xmlns:a16="http://schemas.microsoft.com/office/drawing/2014/main" xmlns="" id="{00000000-0008-0000-1E00-00007A40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7260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1847850</xdr:colOff>
      <xdr:row>0</xdr:row>
      <xdr:rowOff>0</xdr:rowOff>
    </xdr:from>
    <xdr:to>
      <xdr:col>15</xdr:col>
      <xdr:colOff>0</xdr:colOff>
      <xdr:row>2</xdr:row>
      <xdr:rowOff>161925</xdr:rowOff>
    </xdr:to>
    <xdr:pic>
      <xdr:nvPicPr>
        <xdr:cNvPr id="147579" name="Picture 8" descr="logo">
          <a:extLst>
            <a:ext uri="{FF2B5EF4-FFF2-40B4-BE49-F238E27FC236}">
              <a16:creationId xmlns:a16="http://schemas.microsoft.com/office/drawing/2014/main" xmlns="" id="{00000000-0008-0000-1E00-00007B400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6113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4764</xdr:colOff>
      <xdr:row>2</xdr:row>
      <xdr:rowOff>238125</xdr:rowOff>
    </xdr:to>
    <xdr:pic>
      <xdr:nvPicPr>
        <xdr:cNvPr id="147580" name="Picture 8" descr="logo">
          <a:extLst>
            <a:ext uri="{FF2B5EF4-FFF2-40B4-BE49-F238E27FC236}">
              <a16:creationId xmlns:a16="http://schemas.microsoft.com/office/drawing/2014/main" xmlns="" id="{00000000-0008-0000-1E00-00007C40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0" y="285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1371600</xdr:colOff>
      <xdr:row>0</xdr:row>
      <xdr:rowOff>28575</xdr:rowOff>
    </xdr:from>
    <xdr:to>
      <xdr:col>10</xdr:col>
      <xdr:colOff>4764</xdr:colOff>
      <xdr:row>2</xdr:row>
      <xdr:rowOff>190500</xdr:rowOff>
    </xdr:to>
    <xdr:pic>
      <xdr:nvPicPr>
        <xdr:cNvPr id="147581" name="Picture 8" descr="logo">
          <a:extLst>
            <a:ext uri="{FF2B5EF4-FFF2-40B4-BE49-F238E27FC236}">
              <a16:creationId xmlns:a16="http://schemas.microsoft.com/office/drawing/2014/main" xmlns="" id="{00000000-0008-0000-1E00-00007D40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72600"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161925</xdr:rowOff>
    </xdr:to>
    <xdr:pic>
      <xdr:nvPicPr>
        <xdr:cNvPr id="147582" name="Picture 8" descr="logo">
          <a:extLst>
            <a:ext uri="{FF2B5EF4-FFF2-40B4-BE49-F238E27FC236}">
              <a16:creationId xmlns:a16="http://schemas.microsoft.com/office/drawing/2014/main" xmlns="" id="{00000000-0008-0000-1E00-00007E400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634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2812257</xdr:colOff>
      <xdr:row>0</xdr:row>
      <xdr:rowOff>40481</xdr:rowOff>
    </xdr:from>
    <xdr:to>
      <xdr:col>12</xdr:col>
      <xdr:colOff>461963</xdr:colOff>
      <xdr:row>3</xdr:row>
      <xdr:rowOff>59531</xdr:rowOff>
    </xdr:to>
    <xdr:pic>
      <xdr:nvPicPr>
        <xdr:cNvPr id="147583" name="Picture 8">
          <a:extLst>
            <a:ext uri="{FF2B5EF4-FFF2-40B4-BE49-F238E27FC236}">
              <a16:creationId xmlns:a16="http://schemas.microsoft.com/office/drawing/2014/main" xmlns="" id="{00000000-0008-0000-1E00-00007F4002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956507" y="40481"/>
          <a:ext cx="721519"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9</xdr:col>
      <xdr:colOff>2933700</xdr:colOff>
      <xdr:row>0</xdr:row>
      <xdr:rowOff>38100</xdr:rowOff>
    </xdr:from>
    <xdr:to>
      <xdr:col>10</xdr:col>
      <xdr:colOff>123825</xdr:colOff>
      <xdr:row>3</xdr:row>
      <xdr:rowOff>57150</xdr:rowOff>
    </xdr:to>
    <xdr:pic>
      <xdr:nvPicPr>
        <xdr:cNvPr id="145417" name="Picture 8">
          <a:extLst>
            <a:ext uri="{FF2B5EF4-FFF2-40B4-BE49-F238E27FC236}">
              <a16:creationId xmlns:a16="http://schemas.microsoft.com/office/drawing/2014/main" xmlns="" id="{00000000-0008-0000-1F00-000009380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34875" y="3810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4</xdr:col>
      <xdr:colOff>9525</xdr:colOff>
      <xdr:row>0</xdr:row>
      <xdr:rowOff>180975</xdr:rowOff>
    </xdr:to>
    <xdr:pic>
      <xdr:nvPicPr>
        <xdr:cNvPr id="124099" name="Picture 8" descr="logo">
          <a:extLst>
            <a:ext uri="{FF2B5EF4-FFF2-40B4-BE49-F238E27FC236}">
              <a16:creationId xmlns:a16="http://schemas.microsoft.com/office/drawing/2014/main" xmlns="" id="{00000000-0008-0000-2000-0000C3E4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47625</xdr:rowOff>
    </xdr:from>
    <xdr:to>
      <xdr:col>0</xdr:col>
      <xdr:colOff>5372100</xdr:colOff>
      <xdr:row>0</xdr:row>
      <xdr:rowOff>2847975</xdr:rowOff>
    </xdr:to>
    <xdr:pic>
      <xdr:nvPicPr>
        <xdr:cNvPr id="124100" name="Picture 1">
          <a:extLst>
            <a:ext uri="{FF2B5EF4-FFF2-40B4-BE49-F238E27FC236}">
              <a16:creationId xmlns:a16="http://schemas.microsoft.com/office/drawing/2014/main" xmlns="" id="{00000000-0008-0000-2000-0000C4E4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47625"/>
          <a:ext cx="5305425" cy="280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3562350</xdr:colOff>
      <xdr:row>0</xdr:row>
      <xdr:rowOff>0</xdr:rowOff>
    </xdr:from>
    <xdr:to>
      <xdr:col>4</xdr:col>
      <xdr:colOff>352425</xdr:colOff>
      <xdr:row>2</xdr:row>
      <xdr:rowOff>228600</xdr:rowOff>
    </xdr:to>
    <xdr:pic>
      <xdr:nvPicPr>
        <xdr:cNvPr id="2" name="Picture 2">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67800" y="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2" name="Picture 8" descr="logo">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02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400050</xdr:colOff>
      <xdr:row>0</xdr:row>
      <xdr:rowOff>76200</xdr:rowOff>
    </xdr:from>
    <xdr:to>
      <xdr:col>4</xdr:col>
      <xdr:colOff>1123950</xdr:colOff>
      <xdr:row>1</xdr:row>
      <xdr:rowOff>9525</xdr:rowOff>
    </xdr:to>
    <xdr:pic>
      <xdr:nvPicPr>
        <xdr:cNvPr id="3" name="Picture 3">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91550" y="7620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2" name="Picture 8" descr="logo">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869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295275</xdr:colOff>
      <xdr:row>0</xdr:row>
      <xdr:rowOff>85725</xdr:rowOff>
    </xdr:from>
    <xdr:to>
      <xdr:col>4</xdr:col>
      <xdr:colOff>1019175</xdr:colOff>
      <xdr:row>1</xdr:row>
      <xdr:rowOff>180975</xdr:rowOff>
    </xdr:to>
    <xdr:pic>
      <xdr:nvPicPr>
        <xdr:cNvPr id="3" name="Picture 3">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7250" y="857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2" name="Picture 8" descr="logo">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778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428625</xdr:colOff>
      <xdr:row>0</xdr:row>
      <xdr:rowOff>47625</xdr:rowOff>
    </xdr:from>
    <xdr:to>
      <xdr:col>4</xdr:col>
      <xdr:colOff>1152525</xdr:colOff>
      <xdr:row>0</xdr:row>
      <xdr:rowOff>771525</xdr:rowOff>
    </xdr:to>
    <xdr:pic>
      <xdr:nvPicPr>
        <xdr:cNvPr id="3" name="Picture 3">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24975" y="47625"/>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8</xdr:col>
      <xdr:colOff>0</xdr:colOff>
      <xdr:row>0</xdr:row>
      <xdr:rowOff>190500</xdr:rowOff>
    </xdr:to>
    <xdr:pic>
      <xdr:nvPicPr>
        <xdr:cNvPr id="4" name="Picture 8" descr="logo">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877800" y="9525"/>
          <a:ext cx="2886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1276350</xdr:colOff>
      <xdr:row>0</xdr:row>
      <xdr:rowOff>0</xdr:rowOff>
    </xdr:from>
    <xdr:to>
      <xdr:col>7</xdr:col>
      <xdr:colOff>9525</xdr:colOff>
      <xdr:row>0</xdr:row>
      <xdr:rowOff>619125</xdr:rowOff>
    </xdr:to>
    <xdr:pic>
      <xdr:nvPicPr>
        <xdr:cNvPr id="105949" name="Picture 8" descr="logo">
          <a:extLst>
            <a:ext uri="{FF2B5EF4-FFF2-40B4-BE49-F238E27FC236}">
              <a16:creationId xmlns:a16="http://schemas.microsoft.com/office/drawing/2014/main" xmlns="" id="{00000000-0008-0000-0600-0000DD9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950" y="0"/>
          <a:ext cx="95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66675</xdr:rowOff>
    </xdr:from>
    <xdr:to>
      <xdr:col>0</xdr:col>
      <xdr:colOff>5362575</xdr:colOff>
      <xdr:row>0</xdr:row>
      <xdr:rowOff>2847975</xdr:rowOff>
    </xdr:to>
    <xdr:pic>
      <xdr:nvPicPr>
        <xdr:cNvPr id="105950" name="Picture 1">
          <a:extLst>
            <a:ext uri="{FF2B5EF4-FFF2-40B4-BE49-F238E27FC236}">
              <a16:creationId xmlns:a16="http://schemas.microsoft.com/office/drawing/2014/main" xmlns="" id="{00000000-0008-0000-0600-0000DE9D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66675"/>
          <a:ext cx="5295900"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0</xdr:colOff>
      <xdr:row>0</xdr:row>
      <xdr:rowOff>9525</xdr:rowOff>
    </xdr:from>
    <xdr:to>
      <xdr:col>11</xdr:col>
      <xdr:colOff>9525</xdr:colOff>
      <xdr:row>0</xdr:row>
      <xdr:rowOff>180975</xdr:rowOff>
    </xdr:to>
    <xdr:pic>
      <xdr:nvPicPr>
        <xdr:cNvPr id="143419" name="Picture 8" descr="logo">
          <a:extLst>
            <a:ext uri="{FF2B5EF4-FFF2-40B4-BE49-F238E27FC236}">
              <a16:creationId xmlns:a16="http://schemas.microsoft.com/office/drawing/2014/main" xmlns="" id="{00000000-0008-0000-0700-00003B30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44050"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2457450</xdr:colOff>
      <xdr:row>0</xdr:row>
      <xdr:rowOff>38100</xdr:rowOff>
    </xdr:from>
    <xdr:to>
      <xdr:col>10</xdr:col>
      <xdr:colOff>275034</xdr:colOff>
      <xdr:row>3</xdr:row>
      <xdr:rowOff>114300</xdr:rowOff>
    </xdr:to>
    <xdr:pic>
      <xdr:nvPicPr>
        <xdr:cNvPr id="143420" name="Picture 3">
          <a:extLst>
            <a:ext uri="{FF2B5EF4-FFF2-40B4-BE49-F238E27FC236}">
              <a16:creationId xmlns:a16="http://schemas.microsoft.com/office/drawing/2014/main" xmlns="" id="{00000000-0008-0000-0700-00003C3002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72525" y="38100"/>
          <a:ext cx="72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4</xdr:col>
      <xdr:colOff>9525</xdr:colOff>
      <xdr:row>0</xdr:row>
      <xdr:rowOff>180975</xdr:rowOff>
    </xdr:to>
    <xdr:pic>
      <xdr:nvPicPr>
        <xdr:cNvPr id="109008" name="Picture 8" descr="logo">
          <a:extLst>
            <a:ext uri="{FF2B5EF4-FFF2-40B4-BE49-F238E27FC236}">
              <a16:creationId xmlns:a16="http://schemas.microsoft.com/office/drawing/2014/main" xmlns="" id="{00000000-0008-0000-0800-0000D0A9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8900"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38100</xdr:rowOff>
    </xdr:from>
    <xdr:to>
      <xdr:col>0</xdr:col>
      <xdr:colOff>5334000</xdr:colOff>
      <xdr:row>0</xdr:row>
      <xdr:rowOff>2838450</xdr:rowOff>
    </xdr:to>
    <xdr:pic>
      <xdr:nvPicPr>
        <xdr:cNvPr id="109009" name="Picture 1">
          <a:extLst>
            <a:ext uri="{FF2B5EF4-FFF2-40B4-BE49-F238E27FC236}">
              <a16:creationId xmlns:a16="http://schemas.microsoft.com/office/drawing/2014/main" xmlns="" id="{00000000-0008-0000-0800-0000D1A9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38100"/>
          <a:ext cx="5238750" cy="280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wmf"/><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78"/>
  <sheetViews>
    <sheetView view="pageBreakPreview" topLeftCell="A10" zoomScale="80" zoomScaleNormal="100" zoomScaleSheetLayoutView="80" workbookViewId="0">
      <selection activeCell="G2" sqref="G2"/>
    </sheetView>
  </sheetViews>
  <sheetFormatPr defaultRowHeight="15"/>
  <cols>
    <col min="1" max="4" width="30.77734375" style="13" customWidth="1"/>
    <col min="5" max="16384" width="8.88671875" style="13"/>
  </cols>
  <sheetData>
    <row r="1" spans="1:4" s="131" customFormat="1" ht="111.75" customHeight="1">
      <c r="A1" s="389" t="s">
        <v>462</v>
      </c>
      <c r="B1" s="389"/>
      <c r="C1" s="390" t="s">
        <v>309</v>
      </c>
      <c r="D1" s="390"/>
    </row>
    <row r="2" spans="1:4" ht="122.25" customHeight="1">
      <c r="A2" s="392"/>
      <c r="B2" s="392"/>
      <c r="C2" s="392"/>
      <c r="D2" s="392"/>
    </row>
    <row r="3" spans="1:4" ht="189" customHeight="1">
      <c r="A3" s="393" t="s">
        <v>643</v>
      </c>
      <c r="B3" s="393"/>
      <c r="C3" s="393"/>
      <c r="D3" s="393"/>
    </row>
    <row r="4" spans="1:4" ht="67.5" customHeight="1">
      <c r="A4" s="392"/>
      <c r="B4" s="392"/>
      <c r="C4" s="392"/>
      <c r="D4" s="392"/>
    </row>
    <row r="5" spans="1:4" ht="43.5" customHeight="1">
      <c r="A5" s="391" t="s">
        <v>644</v>
      </c>
      <c r="B5" s="391"/>
      <c r="C5" s="391"/>
      <c r="D5" s="391"/>
    </row>
    <row r="10" spans="1:4" ht="29.25" customHeight="1">
      <c r="A10" s="105"/>
    </row>
    <row r="12" spans="1:4" ht="18">
      <c r="A12" s="102"/>
    </row>
    <row r="13" spans="1:4" ht="18">
      <c r="A13" s="120"/>
    </row>
    <row r="15" spans="1:4" ht="18">
      <c r="A15" s="105"/>
    </row>
    <row r="17" spans="1:1" ht="18">
      <c r="A17" s="111"/>
    </row>
    <row r="18" spans="1:1">
      <c r="A18" s="117"/>
    </row>
    <row r="19" spans="1:1" ht="18">
      <c r="A19" s="105"/>
    </row>
    <row r="20" spans="1:1">
      <c r="A20" s="117"/>
    </row>
    <row r="21" spans="1:1" ht="18">
      <c r="A21" s="105"/>
    </row>
    <row r="22" spans="1:1" ht="18">
      <c r="A22" s="114"/>
    </row>
    <row r="23" spans="1:1" ht="18">
      <c r="A23" s="105"/>
    </row>
    <row r="24" spans="1:1">
      <c r="A24" s="117"/>
    </row>
    <row r="25" spans="1:1" ht="18">
      <c r="A25" s="105"/>
    </row>
    <row r="26" spans="1:1" ht="18">
      <c r="A26" s="114"/>
    </row>
    <row r="27" spans="1:1" ht="18">
      <c r="A27" s="105"/>
    </row>
    <row r="28" spans="1:1" ht="18">
      <c r="A28" s="105"/>
    </row>
    <row r="29" spans="1:1">
      <c r="A29" s="117"/>
    </row>
    <row r="30" spans="1:1" ht="18">
      <c r="A30" s="105"/>
    </row>
    <row r="31" spans="1:1" ht="18">
      <c r="A31" s="105"/>
    </row>
    <row r="33" spans="1:1" ht="18">
      <c r="A33" s="105"/>
    </row>
    <row r="35" spans="1:1" ht="18">
      <c r="A35" s="105"/>
    </row>
    <row r="36" spans="1:1">
      <c r="A36" s="117">
        <v>36</v>
      </c>
    </row>
    <row r="37" spans="1:1" ht="18">
      <c r="A37" s="105"/>
    </row>
    <row r="38" spans="1:1" ht="18">
      <c r="A38" s="105"/>
    </row>
    <row r="39" spans="1:1" ht="18">
      <c r="A39" s="105"/>
    </row>
    <row r="40" spans="1:1" ht="18">
      <c r="A40" s="105"/>
    </row>
    <row r="42" spans="1:1" ht="18">
      <c r="A42" s="105"/>
    </row>
    <row r="43" spans="1:1" ht="18">
      <c r="A43" s="105"/>
    </row>
    <row r="45" spans="1:1" ht="18">
      <c r="A45" s="105"/>
    </row>
    <row r="46" spans="1:1" ht="18">
      <c r="A46" s="105"/>
    </row>
    <row r="48" spans="1:1" ht="18">
      <c r="A48" s="105"/>
    </row>
    <row r="49" spans="1:1" ht="18">
      <c r="A49" s="105"/>
    </row>
    <row r="50" spans="1:1" ht="18">
      <c r="A50" s="105"/>
    </row>
    <row r="52" spans="1:1" ht="18">
      <c r="A52" s="105"/>
    </row>
    <row r="54" spans="1:1" ht="18">
      <c r="A54" s="105"/>
    </row>
    <row r="55" spans="1:1" ht="18">
      <c r="A55" s="105"/>
    </row>
    <row r="56" spans="1:1" ht="18">
      <c r="A56" s="105"/>
    </row>
    <row r="58" spans="1:1" ht="18">
      <c r="A58" s="105"/>
    </row>
    <row r="59" spans="1:1" ht="18">
      <c r="A59" s="105"/>
    </row>
    <row r="60" spans="1:1" ht="18">
      <c r="A60" s="105"/>
    </row>
    <row r="61" spans="1:1" ht="18">
      <c r="A61" s="105"/>
    </row>
    <row r="62" spans="1:1" ht="18">
      <c r="A62" s="105"/>
    </row>
    <row r="64" spans="1:1" ht="18">
      <c r="A64" s="105"/>
    </row>
    <row r="66" spans="1:1" ht="18">
      <c r="A66" s="105"/>
    </row>
    <row r="68" spans="1:1" ht="18">
      <c r="A68" s="105"/>
    </row>
    <row r="70" spans="1:1" ht="18">
      <c r="A70" s="105"/>
    </row>
    <row r="71" spans="1:1" ht="18">
      <c r="A71" s="105"/>
    </row>
    <row r="73" spans="1:1" ht="18">
      <c r="A73" s="105"/>
    </row>
    <row r="76" spans="1:1" ht="18">
      <c r="A76" s="105"/>
    </row>
    <row r="78" spans="1:1" ht="24" customHeight="1"/>
  </sheetData>
  <mergeCells count="6">
    <mergeCell ref="A1:B1"/>
    <mergeCell ref="C1:D1"/>
    <mergeCell ref="A5:D5"/>
    <mergeCell ref="A4:D4"/>
    <mergeCell ref="A2:D2"/>
    <mergeCell ref="A3:D3"/>
  </mergeCells>
  <printOptions horizontalCentered="1"/>
  <pageMargins left="0" right="0" top="0.39370078740157483" bottom="0" header="0.31496062992125984" footer="0.31496062992125984"/>
  <pageSetup paperSize="9" scale="95" orientation="landscape" horizontalDpi="4294967295" verticalDpi="4294967295" r:id="rId1"/>
  <rowBreaks count="1" manualBreakCount="1">
    <brk id="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43"/>
  <sheetViews>
    <sheetView view="pageBreakPreview" zoomScaleNormal="100" zoomScaleSheetLayoutView="100" workbookViewId="0">
      <selection activeCell="A6" sqref="A6:B6"/>
    </sheetView>
  </sheetViews>
  <sheetFormatPr defaultRowHeight="15"/>
  <cols>
    <col min="1" max="1" width="5.77734375" style="382" customWidth="1"/>
    <col min="2" max="2" width="46.77734375" style="3" customWidth="1"/>
    <col min="3" max="8" width="6.77734375" style="1" customWidth="1"/>
    <col min="9" max="9" width="40.77734375" style="1" customWidth="1"/>
    <col min="10" max="10" width="6.77734375" style="1" customWidth="1"/>
    <col min="11" max="16384" width="8.88671875" style="1"/>
  </cols>
  <sheetData>
    <row r="1" spans="1:10" s="11" customFormat="1">
      <c r="A1" s="440"/>
      <c r="B1" s="440"/>
      <c r="C1" s="440"/>
      <c r="D1" s="440"/>
      <c r="E1" s="440"/>
      <c r="F1" s="440"/>
      <c r="G1" s="440"/>
      <c r="H1" s="440"/>
      <c r="I1" s="440"/>
      <c r="J1" s="440"/>
    </row>
    <row r="2" spans="1:10" ht="20.25">
      <c r="A2" s="507" t="s">
        <v>16</v>
      </c>
      <c r="B2" s="507"/>
      <c r="C2" s="507"/>
      <c r="D2" s="507"/>
      <c r="E2" s="507"/>
      <c r="F2" s="507"/>
      <c r="G2" s="507"/>
      <c r="H2" s="507"/>
      <c r="I2" s="507"/>
      <c r="J2" s="507"/>
    </row>
    <row r="3" spans="1:10" ht="20.25">
      <c r="A3" s="507" t="s">
        <v>269</v>
      </c>
      <c r="B3" s="507"/>
      <c r="C3" s="507"/>
      <c r="D3" s="507"/>
      <c r="E3" s="507"/>
      <c r="F3" s="507"/>
      <c r="G3" s="507"/>
      <c r="H3" s="507"/>
      <c r="I3" s="507"/>
      <c r="J3" s="507"/>
    </row>
    <row r="4" spans="1:10" ht="15.75">
      <c r="A4" s="508" t="s">
        <v>91</v>
      </c>
      <c r="B4" s="508"/>
      <c r="C4" s="508"/>
      <c r="D4" s="508"/>
      <c r="E4" s="508"/>
      <c r="F4" s="508"/>
      <c r="G4" s="508"/>
      <c r="H4" s="508"/>
      <c r="I4" s="508"/>
      <c r="J4" s="508"/>
    </row>
    <row r="5" spans="1:10" ht="15.75">
      <c r="A5" s="508" t="s">
        <v>270</v>
      </c>
      <c r="B5" s="508"/>
      <c r="C5" s="508"/>
      <c r="D5" s="508"/>
      <c r="E5" s="508"/>
      <c r="F5" s="508"/>
      <c r="G5" s="508"/>
      <c r="H5" s="508"/>
      <c r="I5" s="508"/>
      <c r="J5" s="508"/>
    </row>
    <row r="6" spans="1:10" ht="15.75">
      <c r="A6" s="494" t="s">
        <v>667</v>
      </c>
      <c r="B6" s="494"/>
      <c r="C6" s="510">
        <v>2015</v>
      </c>
      <c r="D6" s="510"/>
      <c r="E6" s="510"/>
      <c r="F6" s="510"/>
      <c r="G6" s="510"/>
      <c r="H6" s="510"/>
      <c r="I6" s="509" t="s">
        <v>666</v>
      </c>
      <c r="J6" s="509"/>
    </row>
    <row r="7" spans="1:10">
      <c r="A7" s="466" t="s">
        <v>280</v>
      </c>
      <c r="B7" s="504" t="s">
        <v>3</v>
      </c>
      <c r="C7" s="499" t="s">
        <v>13</v>
      </c>
      <c r="D7" s="499"/>
      <c r="E7" s="499"/>
      <c r="F7" s="499" t="s">
        <v>12</v>
      </c>
      <c r="G7" s="499"/>
      <c r="H7" s="499"/>
      <c r="I7" s="499" t="s">
        <v>7</v>
      </c>
      <c r="J7" s="499"/>
    </row>
    <row r="8" spans="1:10">
      <c r="A8" s="467"/>
      <c r="B8" s="505"/>
      <c r="C8" s="493" t="s">
        <v>15</v>
      </c>
      <c r="D8" s="493"/>
      <c r="E8" s="493"/>
      <c r="F8" s="493" t="s">
        <v>14</v>
      </c>
      <c r="G8" s="493"/>
      <c r="H8" s="493"/>
      <c r="I8" s="500"/>
      <c r="J8" s="500"/>
    </row>
    <row r="9" spans="1:10">
      <c r="A9" s="467"/>
      <c r="B9" s="505"/>
      <c r="C9" s="81" t="s">
        <v>0</v>
      </c>
      <c r="D9" s="81" t="s">
        <v>1</v>
      </c>
      <c r="E9" s="81" t="s">
        <v>2</v>
      </c>
      <c r="F9" s="81" t="s">
        <v>0</v>
      </c>
      <c r="G9" s="81" t="s">
        <v>1</v>
      </c>
      <c r="H9" s="81" t="s">
        <v>2</v>
      </c>
      <c r="I9" s="500"/>
      <c r="J9" s="500"/>
    </row>
    <row r="10" spans="1:10">
      <c r="A10" s="468"/>
      <c r="B10" s="506"/>
      <c r="C10" s="93" t="s">
        <v>4</v>
      </c>
      <c r="D10" s="92" t="s">
        <v>5</v>
      </c>
      <c r="E10" s="92" t="s">
        <v>6</v>
      </c>
      <c r="F10" s="93" t="s">
        <v>4</v>
      </c>
      <c r="G10" s="92" t="s">
        <v>5</v>
      </c>
      <c r="H10" s="92" t="s">
        <v>6</v>
      </c>
      <c r="I10" s="501"/>
      <c r="J10" s="501"/>
    </row>
    <row r="11" spans="1:10" ht="16.5" thickBot="1">
      <c r="A11" s="174" t="s">
        <v>367</v>
      </c>
      <c r="B11" s="290" t="s">
        <v>375</v>
      </c>
      <c r="C11" s="160">
        <f>E11+D11</f>
        <v>4708</v>
      </c>
      <c r="D11" s="160">
        <v>4708</v>
      </c>
      <c r="E11" s="160">
        <f t="shared" ref="E11" si="0">E14</f>
        <v>0</v>
      </c>
      <c r="F11" s="160">
        <f>H11+G11</f>
        <v>145</v>
      </c>
      <c r="G11" s="160">
        <v>143</v>
      </c>
      <c r="H11" s="160">
        <v>2</v>
      </c>
      <c r="I11" s="502" t="s">
        <v>408</v>
      </c>
      <c r="J11" s="503"/>
    </row>
    <row r="12" spans="1:10" ht="16.5" thickTop="1" thickBot="1">
      <c r="A12" s="124" t="s">
        <v>372</v>
      </c>
      <c r="B12" s="291" t="s">
        <v>638</v>
      </c>
      <c r="C12" s="74">
        <v>60</v>
      </c>
      <c r="D12" s="74">
        <v>60</v>
      </c>
      <c r="E12" s="74">
        <v>0</v>
      </c>
      <c r="F12" s="74">
        <v>5</v>
      </c>
      <c r="G12" s="74">
        <v>3</v>
      </c>
      <c r="H12" s="74">
        <v>2</v>
      </c>
      <c r="I12" s="497" t="s">
        <v>639</v>
      </c>
      <c r="J12" s="498"/>
    </row>
    <row r="13" spans="1:10" ht="16.5" thickTop="1" thickBot="1">
      <c r="A13" s="379" t="s">
        <v>371</v>
      </c>
      <c r="B13" s="292" t="s">
        <v>638</v>
      </c>
      <c r="C13" s="159">
        <v>60</v>
      </c>
      <c r="D13" s="159">
        <v>60</v>
      </c>
      <c r="E13" s="159">
        <v>0</v>
      </c>
      <c r="F13" s="159">
        <v>5</v>
      </c>
      <c r="G13" s="159">
        <v>3</v>
      </c>
      <c r="H13" s="159">
        <v>2</v>
      </c>
      <c r="I13" s="495" t="s">
        <v>639</v>
      </c>
      <c r="J13" s="496"/>
    </row>
    <row r="14" spans="1:10" ht="16.5" thickTop="1" thickBot="1">
      <c r="A14" s="124" t="s">
        <v>373</v>
      </c>
      <c r="B14" s="291" t="s">
        <v>380</v>
      </c>
      <c r="C14" s="74">
        <f t="shared" ref="C14:C42" si="1">E14+D14</f>
        <v>4648</v>
      </c>
      <c r="D14" s="74">
        <v>4648</v>
      </c>
      <c r="E14" s="74">
        <v>0</v>
      </c>
      <c r="F14" s="74">
        <f t="shared" ref="F14:F42" si="2">H14+G14</f>
        <v>140</v>
      </c>
      <c r="G14" s="74">
        <v>140</v>
      </c>
      <c r="H14" s="74">
        <v>0</v>
      </c>
      <c r="I14" s="497" t="s">
        <v>412</v>
      </c>
      <c r="J14" s="498"/>
    </row>
    <row r="15" spans="1:10" ht="16.5" thickTop="1" thickBot="1">
      <c r="A15" s="379" t="s">
        <v>374</v>
      </c>
      <c r="B15" s="292" t="s">
        <v>489</v>
      </c>
      <c r="C15" s="159">
        <f t="shared" si="1"/>
        <v>4648</v>
      </c>
      <c r="D15" s="159">
        <v>4648</v>
      </c>
      <c r="E15" s="159">
        <v>0</v>
      </c>
      <c r="F15" s="159">
        <f t="shared" si="2"/>
        <v>140</v>
      </c>
      <c r="G15" s="159">
        <v>140</v>
      </c>
      <c r="H15" s="159">
        <v>0</v>
      </c>
      <c r="I15" s="495" t="s">
        <v>413</v>
      </c>
      <c r="J15" s="496"/>
    </row>
    <row r="16" spans="1:10" ht="16.5" thickTop="1" thickBot="1">
      <c r="A16" s="173" t="s">
        <v>85</v>
      </c>
      <c r="B16" s="293" t="s">
        <v>381</v>
      </c>
      <c r="C16" s="73">
        <v>225144</v>
      </c>
      <c r="D16" s="73">
        <v>225084</v>
      </c>
      <c r="E16" s="73">
        <v>60</v>
      </c>
      <c r="F16" s="73">
        <v>8585</v>
      </c>
      <c r="G16" s="73">
        <v>8584</v>
      </c>
      <c r="H16" s="73">
        <v>1</v>
      </c>
      <c r="I16" s="497" t="s">
        <v>414</v>
      </c>
      <c r="J16" s="498"/>
    </row>
    <row r="17" spans="1:10" s="6" customFormat="1" ht="16.5" thickTop="1" thickBot="1">
      <c r="A17" s="172">
        <v>10</v>
      </c>
      <c r="B17" s="294" t="s">
        <v>382</v>
      </c>
      <c r="C17" s="159">
        <f t="shared" ref="C17:E17" si="3">C19+C20+C21</f>
        <v>22605</v>
      </c>
      <c r="D17" s="159">
        <v>23020</v>
      </c>
      <c r="E17" s="159">
        <f t="shared" si="3"/>
        <v>0</v>
      </c>
      <c r="F17" s="159">
        <v>730</v>
      </c>
      <c r="G17" s="159">
        <v>730</v>
      </c>
      <c r="H17" s="159">
        <v>0</v>
      </c>
      <c r="I17" s="489" t="s">
        <v>415</v>
      </c>
      <c r="J17" s="490"/>
    </row>
    <row r="18" spans="1:10" s="6" customFormat="1" ht="16.5" thickTop="1" thickBot="1">
      <c r="A18" s="380">
        <v>1061</v>
      </c>
      <c r="B18" s="295" t="s">
        <v>385</v>
      </c>
      <c r="C18" s="74">
        <v>415</v>
      </c>
      <c r="D18" s="74">
        <v>415</v>
      </c>
      <c r="E18" s="74">
        <v>0</v>
      </c>
      <c r="F18" s="74">
        <v>15</v>
      </c>
      <c r="G18" s="74">
        <v>15</v>
      </c>
      <c r="H18" s="74">
        <v>0</v>
      </c>
      <c r="I18" s="491" t="s">
        <v>640</v>
      </c>
      <c r="J18" s="492"/>
    </row>
    <row r="19" spans="1:10" s="6" customFormat="1" ht="16.5" thickTop="1" thickBot="1">
      <c r="A19" s="379">
        <v>1071</v>
      </c>
      <c r="B19" s="292" t="s">
        <v>386</v>
      </c>
      <c r="C19" s="159">
        <f t="shared" si="1"/>
        <v>19547</v>
      </c>
      <c r="D19" s="159">
        <v>19547</v>
      </c>
      <c r="E19" s="159">
        <v>0</v>
      </c>
      <c r="F19" s="159">
        <f t="shared" si="2"/>
        <v>615</v>
      </c>
      <c r="G19" s="159">
        <v>615</v>
      </c>
      <c r="H19" s="159">
        <v>0</v>
      </c>
      <c r="I19" s="495" t="s">
        <v>420</v>
      </c>
      <c r="J19" s="496"/>
    </row>
    <row r="20" spans="1:10" s="6" customFormat="1" ht="16.5" thickTop="1" thickBot="1">
      <c r="A20" s="380">
        <v>1073</v>
      </c>
      <c r="B20" s="295" t="s">
        <v>492</v>
      </c>
      <c r="C20" s="74">
        <f t="shared" si="1"/>
        <v>1316</v>
      </c>
      <c r="D20" s="74">
        <v>1316</v>
      </c>
      <c r="E20" s="74">
        <v>0</v>
      </c>
      <c r="F20" s="74">
        <f t="shared" si="2"/>
        <v>60</v>
      </c>
      <c r="G20" s="74">
        <v>60</v>
      </c>
      <c r="H20" s="74">
        <v>0</v>
      </c>
      <c r="I20" s="491" t="s">
        <v>421</v>
      </c>
      <c r="J20" s="492"/>
    </row>
    <row r="21" spans="1:10" s="6" customFormat="1" ht="16.5" thickTop="1" thickBot="1">
      <c r="A21" s="379">
        <v>1079</v>
      </c>
      <c r="B21" s="292" t="s">
        <v>494</v>
      </c>
      <c r="C21" s="159">
        <f t="shared" si="1"/>
        <v>1742</v>
      </c>
      <c r="D21" s="159">
        <v>1742</v>
      </c>
      <c r="E21" s="159">
        <v>0</v>
      </c>
      <c r="F21" s="159">
        <f t="shared" si="2"/>
        <v>40</v>
      </c>
      <c r="G21" s="159">
        <v>40</v>
      </c>
      <c r="H21" s="159">
        <v>0</v>
      </c>
      <c r="I21" s="495" t="s">
        <v>493</v>
      </c>
      <c r="J21" s="496"/>
    </row>
    <row r="22" spans="1:10" s="6" customFormat="1" ht="16.5" thickTop="1" thickBot="1">
      <c r="A22" s="124">
        <v>13</v>
      </c>
      <c r="B22" s="291" t="s">
        <v>389</v>
      </c>
      <c r="C22" s="343">
        <v>2880</v>
      </c>
      <c r="D22" s="344">
        <v>2880</v>
      </c>
      <c r="E22" s="343">
        <v>0</v>
      </c>
      <c r="F22" s="344">
        <v>96</v>
      </c>
      <c r="G22" s="343">
        <v>96</v>
      </c>
      <c r="H22" s="344"/>
      <c r="I22" s="497" t="s">
        <v>425</v>
      </c>
      <c r="J22" s="498"/>
    </row>
    <row r="23" spans="1:10" s="6" customFormat="1" ht="16.5" thickTop="1" thickBot="1">
      <c r="A23" s="379">
        <v>1392</v>
      </c>
      <c r="B23" s="292" t="s">
        <v>559</v>
      </c>
      <c r="C23" s="159">
        <f t="shared" si="1"/>
        <v>2880</v>
      </c>
      <c r="D23" s="159">
        <v>2880</v>
      </c>
      <c r="E23" s="159">
        <v>0</v>
      </c>
      <c r="F23" s="159">
        <f t="shared" si="2"/>
        <v>96</v>
      </c>
      <c r="G23" s="159">
        <v>96</v>
      </c>
      <c r="H23" s="159">
        <v>0</v>
      </c>
      <c r="I23" s="495" t="s">
        <v>426</v>
      </c>
      <c r="J23" s="496"/>
    </row>
    <row r="24" spans="1:10" s="6" customFormat="1" ht="16.5" thickTop="1" thickBot="1">
      <c r="A24" s="124">
        <v>14</v>
      </c>
      <c r="B24" s="291" t="s">
        <v>390</v>
      </c>
      <c r="C24" s="343">
        <f t="shared" si="1"/>
        <v>121536</v>
      </c>
      <c r="D24" s="344">
        <v>121536</v>
      </c>
      <c r="E24" s="343">
        <v>0</v>
      </c>
      <c r="F24" s="344">
        <f t="shared" si="2"/>
        <v>5081</v>
      </c>
      <c r="G24" s="343">
        <v>5081</v>
      </c>
      <c r="H24" s="344">
        <v>0</v>
      </c>
      <c r="I24" s="497" t="s">
        <v>641</v>
      </c>
      <c r="J24" s="498"/>
    </row>
    <row r="25" spans="1:10" s="6" customFormat="1" ht="16.5" thickTop="1" thickBot="1">
      <c r="A25" s="379">
        <v>1412</v>
      </c>
      <c r="B25" s="292" t="s">
        <v>556</v>
      </c>
      <c r="C25" s="159">
        <v>121536</v>
      </c>
      <c r="D25" s="159">
        <v>121536</v>
      </c>
      <c r="E25" s="159">
        <v>0</v>
      </c>
      <c r="F25" s="159">
        <f t="shared" si="2"/>
        <v>5081</v>
      </c>
      <c r="G25" s="159">
        <v>5081</v>
      </c>
      <c r="H25" s="159">
        <v>0</v>
      </c>
      <c r="I25" s="495" t="s">
        <v>561</v>
      </c>
      <c r="J25" s="496"/>
    </row>
    <row r="26" spans="1:10" s="6" customFormat="1" ht="27.75" customHeight="1" thickTop="1" thickBot="1">
      <c r="A26" s="124">
        <v>16</v>
      </c>
      <c r="B26" s="291" t="s">
        <v>551</v>
      </c>
      <c r="C26" s="343">
        <v>13143</v>
      </c>
      <c r="D26" s="344">
        <v>13143</v>
      </c>
      <c r="E26" s="343">
        <v>0</v>
      </c>
      <c r="F26" s="344">
        <f>+H26+G26</f>
        <v>574</v>
      </c>
      <c r="G26" s="343">
        <v>574</v>
      </c>
      <c r="H26" s="344">
        <v>0</v>
      </c>
      <c r="I26" s="497" t="s">
        <v>552</v>
      </c>
      <c r="J26" s="498"/>
    </row>
    <row r="27" spans="1:10" s="6" customFormat="1" ht="16.5" thickTop="1" thickBot="1">
      <c r="A27" s="379">
        <v>1622</v>
      </c>
      <c r="B27" s="292" t="s">
        <v>550</v>
      </c>
      <c r="C27" s="159">
        <f t="shared" si="1"/>
        <v>13143</v>
      </c>
      <c r="D27" s="159">
        <v>13143</v>
      </c>
      <c r="E27" s="159">
        <v>0</v>
      </c>
      <c r="F27" s="159">
        <f t="shared" si="2"/>
        <v>574</v>
      </c>
      <c r="G27" s="159">
        <v>574</v>
      </c>
      <c r="H27" s="159">
        <v>0</v>
      </c>
      <c r="I27" s="495" t="s">
        <v>553</v>
      </c>
      <c r="J27" s="496"/>
    </row>
    <row r="28" spans="1:10" s="6" customFormat="1" ht="16.5" thickTop="1" thickBot="1">
      <c r="A28" s="124">
        <v>18</v>
      </c>
      <c r="B28" s="291" t="s">
        <v>619</v>
      </c>
      <c r="C28" s="343">
        <v>3371</v>
      </c>
      <c r="D28" s="344">
        <v>3371</v>
      </c>
      <c r="E28" s="343">
        <v>0</v>
      </c>
      <c r="F28" s="344">
        <v>108</v>
      </c>
      <c r="G28" s="343">
        <v>108</v>
      </c>
      <c r="H28" s="344">
        <v>0</v>
      </c>
      <c r="I28" s="497" t="s">
        <v>433</v>
      </c>
      <c r="J28" s="498"/>
    </row>
    <row r="29" spans="1:10" s="6" customFormat="1" ht="27.75" customHeight="1" thickTop="1" thickBot="1">
      <c r="A29" s="379">
        <v>1811</v>
      </c>
      <c r="B29" s="292" t="s">
        <v>392</v>
      </c>
      <c r="C29" s="159">
        <f t="shared" si="1"/>
        <v>3371</v>
      </c>
      <c r="D29" s="159">
        <v>3371</v>
      </c>
      <c r="E29" s="159">
        <v>0</v>
      </c>
      <c r="F29" s="159">
        <f t="shared" si="2"/>
        <v>108</v>
      </c>
      <c r="G29" s="159">
        <v>108</v>
      </c>
      <c r="H29" s="159">
        <v>0</v>
      </c>
      <c r="I29" s="495" t="s">
        <v>434</v>
      </c>
      <c r="J29" s="496"/>
    </row>
    <row r="30" spans="1:10" s="180" customFormat="1" ht="16.5" thickTop="1" thickBot="1">
      <c r="A30" s="124">
        <v>20</v>
      </c>
      <c r="B30" s="291" t="s">
        <v>546</v>
      </c>
      <c r="C30" s="343">
        <v>198</v>
      </c>
      <c r="D30" s="344">
        <v>138</v>
      </c>
      <c r="E30" s="343">
        <v>60</v>
      </c>
      <c r="F30" s="344">
        <f>+H30+G30</f>
        <v>7</v>
      </c>
      <c r="G30" s="343">
        <v>6</v>
      </c>
      <c r="H30" s="344">
        <v>1</v>
      </c>
      <c r="I30" s="497" t="s">
        <v>437</v>
      </c>
      <c r="J30" s="498"/>
    </row>
    <row r="31" spans="1:10" ht="16.5" thickTop="1" thickBot="1">
      <c r="A31" s="172">
        <v>23</v>
      </c>
      <c r="B31" s="294" t="s">
        <v>545</v>
      </c>
      <c r="C31" s="159">
        <f t="shared" si="1"/>
        <v>2078</v>
      </c>
      <c r="D31" s="159">
        <v>2078</v>
      </c>
      <c r="E31" s="159">
        <v>0</v>
      </c>
      <c r="F31" s="159">
        <f t="shared" si="2"/>
        <v>19</v>
      </c>
      <c r="G31" s="159">
        <v>19</v>
      </c>
      <c r="H31" s="159">
        <v>0</v>
      </c>
      <c r="I31" s="489" t="s">
        <v>440</v>
      </c>
      <c r="J31" s="490"/>
    </row>
    <row r="32" spans="1:10" ht="16.5" thickTop="1" thickBot="1">
      <c r="A32" s="380">
        <v>2310</v>
      </c>
      <c r="B32" s="295" t="s">
        <v>396</v>
      </c>
      <c r="C32" s="74">
        <f t="shared" si="1"/>
        <v>2078</v>
      </c>
      <c r="D32" s="74">
        <v>2078</v>
      </c>
      <c r="E32" s="74">
        <v>0</v>
      </c>
      <c r="F32" s="74">
        <f t="shared" si="2"/>
        <v>19</v>
      </c>
      <c r="G32" s="74">
        <v>19</v>
      </c>
      <c r="H32" s="74">
        <v>0</v>
      </c>
      <c r="I32" s="491" t="s">
        <v>441</v>
      </c>
      <c r="J32" s="492"/>
    </row>
    <row r="33" spans="1:10" ht="24" thickTop="1" thickBot="1">
      <c r="A33" s="172">
        <v>25</v>
      </c>
      <c r="B33" s="294" t="s">
        <v>536</v>
      </c>
      <c r="C33" s="159">
        <f t="shared" si="1"/>
        <v>43953</v>
      </c>
      <c r="D33" s="159">
        <v>43953</v>
      </c>
      <c r="E33" s="159">
        <v>0</v>
      </c>
      <c r="F33" s="159">
        <f t="shared" si="2"/>
        <v>1301</v>
      </c>
      <c r="G33" s="159">
        <v>1301</v>
      </c>
      <c r="H33" s="159">
        <v>0</v>
      </c>
      <c r="I33" s="489" t="s">
        <v>532</v>
      </c>
      <c r="J33" s="490"/>
    </row>
    <row r="34" spans="1:10" ht="16.5" thickTop="1" thickBot="1">
      <c r="A34" s="380">
        <v>2511</v>
      </c>
      <c r="B34" s="295" t="s">
        <v>400</v>
      </c>
      <c r="C34" s="74">
        <f t="shared" si="1"/>
        <v>43953</v>
      </c>
      <c r="D34" s="74">
        <v>43953</v>
      </c>
      <c r="E34" s="74">
        <v>0</v>
      </c>
      <c r="F34" s="74">
        <f t="shared" si="2"/>
        <v>1301</v>
      </c>
      <c r="G34" s="74">
        <v>1301</v>
      </c>
      <c r="H34" s="74">
        <v>0</v>
      </c>
      <c r="I34" s="491" t="s">
        <v>446</v>
      </c>
      <c r="J34" s="492"/>
    </row>
    <row r="35" spans="1:10" ht="16.5" thickTop="1" thickBot="1">
      <c r="A35" s="172">
        <v>27</v>
      </c>
      <c r="B35" s="294" t="s">
        <v>401</v>
      </c>
      <c r="C35" s="159">
        <f t="shared" si="1"/>
        <v>54</v>
      </c>
      <c r="D35" s="159">
        <v>54</v>
      </c>
      <c r="E35" s="159">
        <v>0</v>
      </c>
      <c r="F35" s="159">
        <f t="shared" si="2"/>
        <v>3</v>
      </c>
      <c r="G35" s="159">
        <v>3</v>
      </c>
      <c r="H35" s="159">
        <v>0</v>
      </c>
      <c r="I35" s="489" t="s">
        <v>448</v>
      </c>
      <c r="J35" s="490"/>
    </row>
    <row r="36" spans="1:10" ht="16.5" thickTop="1" thickBot="1">
      <c r="A36" s="380">
        <v>2790</v>
      </c>
      <c r="B36" s="295" t="s">
        <v>523</v>
      </c>
      <c r="C36" s="74">
        <f t="shared" si="1"/>
        <v>54</v>
      </c>
      <c r="D36" s="74">
        <v>54</v>
      </c>
      <c r="E36" s="74">
        <v>0</v>
      </c>
      <c r="F36" s="74">
        <f t="shared" si="2"/>
        <v>3</v>
      </c>
      <c r="G36" s="74">
        <v>3</v>
      </c>
      <c r="H36" s="74">
        <v>0</v>
      </c>
      <c r="I36" s="491" t="s">
        <v>450</v>
      </c>
      <c r="J36" s="492"/>
    </row>
    <row r="37" spans="1:10" ht="16.5" thickTop="1" thickBot="1">
      <c r="A37" s="172">
        <v>31</v>
      </c>
      <c r="B37" s="294" t="s">
        <v>403</v>
      </c>
      <c r="C37" s="159">
        <f t="shared" si="1"/>
        <v>13653</v>
      </c>
      <c r="D37" s="159">
        <v>13653</v>
      </c>
      <c r="E37" s="159">
        <v>0</v>
      </c>
      <c r="F37" s="159">
        <f t="shared" si="2"/>
        <v>620</v>
      </c>
      <c r="G37" s="159">
        <v>620</v>
      </c>
      <c r="H37" s="159">
        <v>0</v>
      </c>
      <c r="I37" s="489" t="s">
        <v>454</v>
      </c>
      <c r="J37" s="490"/>
    </row>
    <row r="38" spans="1:10" ht="16.5" thickTop="1" thickBot="1">
      <c r="A38" s="380">
        <v>3100</v>
      </c>
      <c r="B38" s="295" t="s">
        <v>403</v>
      </c>
      <c r="C38" s="74">
        <f t="shared" si="1"/>
        <v>13653</v>
      </c>
      <c r="D38" s="74">
        <v>13653</v>
      </c>
      <c r="E38" s="74">
        <v>0</v>
      </c>
      <c r="F38" s="74">
        <f t="shared" si="2"/>
        <v>620</v>
      </c>
      <c r="G38" s="74">
        <v>620</v>
      </c>
      <c r="H38" s="74">
        <v>0</v>
      </c>
      <c r="I38" s="491" t="s">
        <v>455</v>
      </c>
      <c r="J38" s="492"/>
    </row>
    <row r="39" spans="1:10" ht="16.5" thickTop="1" thickBot="1">
      <c r="A39" s="172">
        <v>32</v>
      </c>
      <c r="B39" s="294" t="s">
        <v>404</v>
      </c>
      <c r="C39" s="159">
        <f t="shared" si="1"/>
        <v>308</v>
      </c>
      <c r="D39" s="159">
        <v>308</v>
      </c>
      <c r="E39" s="159">
        <v>0</v>
      </c>
      <c r="F39" s="159">
        <f t="shared" si="2"/>
        <v>10</v>
      </c>
      <c r="G39" s="159">
        <v>10</v>
      </c>
      <c r="H39" s="159">
        <v>0</v>
      </c>
      <c r="I39" s="489" t="s">
        <v>456</v>
      </c>
      <c r="J39" s="490"/>
    </row>
    <row r="40" spans="1:10" ht="16.5" thickTop="1" thickBot="1">
      <c r="A40" s="380">
        <v>3290</v>
      </c>
      <c r="B40" s="295" t="s">
        <v>405</v>
      </c>
      <c r="C40" s="74">
        <f t="shared" si="1"/>
        <v>308</v>
      </c>
      <c r="D40" s="74">
        <v>308</v>
      </c>
      <c r="E40" s="74">
        <v>0</v>
      </c>
      <c r="F40" s="74">
        <f t="shared" si="2"/>
        <v>10</v>
      </c>
      <c r="G40" s="74">
        <v>10</v>
      </c>
      <c r="H40" s="74">
        <v>0</v>
      </c>
      <c r="I40" s="491" t="s">
        <v>457</v>
      </c>
      <c r="J40" s="492"/>
    </row>
    <row r="41" spans="1:10" ht="16.5" thickTop="1" thickBot="1">
      <c r="A41" s="172">
        <v>33</v>
      </c>
      <c r="B41" s="294" t="s">
        <v>508</v>
      </c>
      <c r="C41" s="159">
        <f t="shared" si="1"/>
        <v>950</v>
      </c>
      <c r="D41" s="159">
        <v>950</v>
      </c>
      <c r="E41" s="159">
        <v>0</v>
      </c>
      <c r="F41" s="159">
        <f t="shared" si="2"/>
        <v>36</v>
      </c>
      <c r="G41" s="159">
        <v>36</v>
      </c>
      <c r="H41" s="159">
        <v>0</v>
      </c>
      <c r="I41" s="489" t="s">
        <v>458</v>
      </c>
      <c r="J41" s="490"/>
    </row>
    <row r="42" spans="1:10" ht="15.75" thickTop="1">
      <c r="A42" s="381">
        <v>3314</v>
      </c>
      <c r="B42" s="340" t="s">
        <v>634</v>
      </c>
      <c r="C42" s="74">
        <f t="shared" si="1"/>
        <v>950</v>
      </c>
      <c r="D42" s="74">
        <v>950</v>
      </c>
      <c r="E42" s="74">
        <v>0</v>
      </c>
      <c r="F42" s="74">
        <f t="shared" si="2"/>
        <v>36</v>
      </c>
      <c r="G42" s="74">
        <v>36</v>
      </c>
      <c r="H42" s="74">
        <v>0</v>
      </c>
      <c r="I42" s="513" t="s">
        <v>631</v>
      </c>
      <c r="J42" s="514"/>
    </row>
    <row r="43" spans="1:10" s="180" customFormat="1" ht="30" customHeight="1">
      <c r="A43" s="511" t="s">
        <v>4</v>
      </c>
      <c r="B43" s="512"/>
      <c r="C43" s="341">
        <f t="shared" ref="C43:G43" si="4">C11+C16</f>
        <v>229852</v>
      </c>
      <c r="D43" s="339">
        <f t="shared" si="4"/>
        <v>229792</v>
      </c>
      <c r="E43" s="339">
        <f t="shared" si="4"/>
        <v>60</v>
      </c>
      <c r="F43" s="339">
        <f t="shared" si="4"/>
        <v>8730</v>
      </c>
      <c r="G43" s="339">
        <f t="shared" si="4"/>
        <v>8727</v>
      </c>
      <c r="H43" s="342">
        <f>H11+H16</f>
        <v>3</v>
      </c>
      <c r="I43" s="515" t="s">
        <v>0</v>
      </c>
      <c r="J43" s="516"/>
    </row>
  </sheetData>
  <mergeCells count="49">
    <mergeCell ref="A43:B43"/>
    <mergeCell ref="I12:J12"/>
    <mergeCell ref="I13:J13"/>
    <mergeCell ref="I18:J18"/>
    <mergeCell ref="I29:J29"/>
    <mergeCell ref="I24:J24"/>
    <mergeCell ref="I25:J25"/>
    <mergeCell ref="I26:J26"/>
    <mergeCell ref="I28:J28"/>
    <mergeCell ref="I30:J30"/>
    <mergeCell ref="I27:J27"/>
    <mergeCell ref="I42:J42"/>
    <mergeCell ref="I43:J43"/>
    <mergeCell ref="I31:J31"/>
    <mergeCell ref="I32:J32"/>
    <mergeCell ref="I33:J33"/>
    <mergeCell ref="B7:B10"/>
    <mergeCell ref="F7:H7"/>
    <mergeCell ref="C7:E7"/>
    <mergeCell ref="A2:J2"/>
    <mergeCell ref="A3:J3"/>
    <mergeCell ref="A4:J4"/>
    <mergeCell ref="A5:J5"/>
    <mergeCell ref="I6:J6"/>
    <mergeCell ref="C6:H6"/>
    <mergeCell ref="A1:J1"/>
    <mergeCell ref="C8:E8"/>
    <mergeCell ref="F8:H8"/>
    <mergeCell ref="A6:B6"/>
    <mergeCell ref="I23:J23"/>
    <mergeCell ref="I20:J20"/>
    <mergeCell ref="I21:J21"/>
    <mergeCell ref="I19:J19"/>
    <mergeCell ref="I22:J22"/>
    <mergeCell ref="I16:J16"/>
    <mergeCell ref="I14:J14"/>
    <mergeCell ref="I17:J17"/>
    <mergeCell ref="I7:J10"/>
    <mergeCell ref="I11:J11"/>
    <mergeCell ref="I15:J15"/>
    <mergeCell ref="A7:A10"/>
    <mergeCell ref="I39:J39"/>
    <mergeCell ref="I40:J40"/>
    <mergeCell ref="I41:J41"/>
    <mergeCell ref="I34:J34"/>
    <mergeCell ref="I35:J35"/>
    <mergeCell ref="I36:J36"/>
    <mergeCell ref="I37:J37"/>
    <mergeCell ref="I38:J38"/>
  </mergeCells>
  <phoneticPr fontId="0" type="noConversion"/>
  <printOptions horizontalCentered="1" verticalCentered="1"/>
  <pageMargins left="0" right="0" top="0.19685039370078741" bottom="0" header="0.51181102362204722" footer="0.51181102362204722"/>
  <pageSetup paperSize="9" scale="6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1"/>
  <sheetViews>
    <sheetView view="pageBreakPreview" zoomScale="80" zoomScaleNormal="100" zoomScaleSheetLayoutView="80" workbookViewId="0">
      <selection activeCell="A6" sqref="A6"/>
    </sheetView>
  </sheetViews>
  <sheetFormatPr defaultRowHeight="15"/>
  <cols>
    <col min="1" max="1" width="5.88671875" style="382" bestFit="1" customWidth="1"/>
    <col min="2" max="2" width="24.21875" style="61" bestFit="1" customWidth="1"/>
    <col min="3" max="3" width="8.44140625" style="1" customWidth="1"/>
    <col min="4" max="4" width="11.5546875" style="1" bestFit="1" customWidth="1"/>
    <col min="5" max="5" width="13.44140625" style="1" bestFit="1" customWidth="1"/>
    <col min="6" max="6" width="10.109375" style="1" bestFit="1" customWidth="1"/>
    <col min="7" max="7" width="6.21875" style="1" bestFit="1" customWidth="1"/>
    <col min="8" max="8" width="7.33203125" style="1" bestFit="1" customWidth="1"/>
    <col min="9" max="9" width="11" style="1" bestFit="1" customWidth="1"/>
    <col min="10" max="10" width="8.109375" style="1" bestFit="1" customWidth="1"/>
    <col min="11" max="11" width="8.44140625" style="1" bestFit="1" customWidth="1"/>
    <col min="12" max="12" width="40.77734375" style="1" customWidth="1"/>
    <col min="13" max="13" width="5.77734375" style="1" customWidth="1"/>
    <col min="14" max="16384" width="8.88671875" style="1"/>
  </cols>
  <sheetData>
    <row r="1" spans="1:13" s="11" customFormat="1">
      <c r="A1" s="521"/>
      <c r="B1" s="521"/>
      <c r="C1" s="521"/>
      <c r="D1" s="521"/>
      <c r="E1" s="521"/>
      <c r="F1" s="521"/>
      <c r="G1" s="521"/>
      <c r="H1" s="521"/>
      <c r="I1" s="521"/>
      <c r="J1" s="521"/>
      <c r="K1" s="521"/>
      <c r="L1" s="521"/>
      <c r="M1" s="521"/>
    </row>
    <row r="2" spans="1:13" s="9" customFormat="1" ht="20.25">
      <c r="A2" s="507" t="s">
        <v>102</v>
      </c>
      <c r="B2" s="507"/>
      <c r="C2" s="507"/>
      <c r="D2" s="507"/>
      <c r="E2" s="507"/>
      <c r="F2" s="507"/>
      <c r="G2" s="507"/>
      <c r="H2" s="507"/>
      <c r="I2" s="507"/>
      <c r="J2" s="507"/>
      <c r="K2" s="507"/>
      <c r="L2" s="507"/>
      <c r="M2" s="507"/>
    </row>
    <row r="3" spans="1:13" s="9" customFormat="1" ht="20.25">
      <c r="A3" s="522" t="s">
        <v>269</v>
      </c>
      <c r="B3" s="522"/>
      <c r="C3" s="522"/>
      <c r="D3" s="522"/>
      <c r="E3" s="522"/>
      <c r="F3" s="522"/>
      <c r="G3" s="522"/>
      <c r="H3" s="522"/>
      <c r="I3" s="522"/>
      <c r="J3" s="522"/>
      <c r="K3" s="522"/>
      <c r="L3" s="522"/>
      <c r="M3" s="522"/>
    </row>
    <row r="4" spans="1:13" ht="15.75">
      <c r="A4" s="508" t="s">
        <v>103</v>
      </c>
      <c r="B4" s="508"/>
      <c r="C4" s="508"/>
      <c r="D4" s="508"/>
      <c r="E4" s="508"/>
      <c r="F4" s="508"/>
      <c r="G4" s="508"/>
      <c r="H4" s="508"/>
      <c r="I4" s="508"/>
      <c r="J4" s="508"/>
      <c r="K4" s="508"/>
      <c r="L4" s="508"/>
      <c r="M4" s="508"/>
    </row>
    <row r="5" spans="1:13" ht="15.75">
      <c r="A5" s="523" t="s">
        <v>270</v>
      </c>
      <c r="B5" s="523"/>
      <c r="C5" s="523"/>
      <c r="D5" s="523"/>
      <c r="E5" s="523"/>
      <c r="F5" s="523"/>
      <c r="G5" s="523"/>
      <c r="H5" s="523"/>
      <c r="I5" s="523"/>
      <c r="J5" s="523"/>
      <c r="K5" s="523"/>
      <c r="L5" s="523"/>
      <c r="M5" s="523"/>
    </row>
    <row r="6" spans="1:13" ht="15.75">
      <c r="A6" s="383" t="s">
        <v>596</v>
      </c>
      <c r="B6" s="349"/>
      <c r="C6" s="510">
        <v>2015</v>
      </c>
      <c r="D6" s="510"/>
      <c r="E6" s="510"/>
      <c r="F6" s="510"/>
      <c r="G6" s="510"/>
      <c r="H6" s="510"/>
      <c r="I6" s="510"/>
      <c r="J6" s="510"/>
      <c r="K6" s="510"/>
      <c r="L6" s="161"/>
      <c r="M6" s="162" t="s">
        <v>595</v>
      </c>
    </row>
    <row r="7" spans="1:13" ht="24">
      <c r="A7" s="126" t="s">
        <v>276</v>
      </c>
      <c r="B7" s="524" t="s">
        <v>3</v>
      </c>
      <c r="C7" s="231" t="s">
        <v>0</v>
      </c>
      <c r="D7" s="232" t="s">
        <v>43</v>
      </c>
      <c r="E7" s="232" t="s">
        <v>44</v>
      </c>
      <c r="F7" s="232" t="s">
        <v>45</v>
      </c>
      <c r="G7" s="232" t="s">
        <v>79</v>
      </c>
      <c r="H7" s="232" t="s">
        <v>78</v>
      </c>
      <c r="I7" s="232" t="s">
        <v>84</v>
      </c>
      <c r="J7" s="232" t="s">
        <v>82</v>
      </c>
      <c r="K7" s="232" t="s">
        <v>100</v>
      </c>
      <c r="L7" s="499" t="s">
        <v>7</v>
      </c>
      <c r="M7" s="499"/>
    </row>
    <row r="8" spans="1:13" ht="22.5">
      <c r="A8" s="374" t="s">
        <v>50</v>
      </c>
      <c r="B8" s="493"/>
      <c r="C8" s="79" t="s">
        <v>4</v>
      </c>
      <c r="D8" s="72" t="s">
        <v>46</v>
      </c>
      <c r="E8" s="72" t="s">
        <v>47</v>
      </c>
      <c r="F8" s="72" t="s">
        <v>48</v>
      </c>
      <c r="G8" s="72" t="s">
        <v>80</v>
      </c>
      <c r="H8" s="72" t="s">
        <v>81</v>
      </c>
      <c r="I8" s="72" t="s">
        <v>49</v>
      </c>
      <c r="J8" s="72" t="s">
        <v>83</v>
      </c>
      <c r="K8" s="72" t="s">
        <v>101</v>
      </c>
      <c r="L8" s="501"/>
      <c r="M8" s="501"/>
    </row>
    <row r="9" spans="1:13" s="5" customFormat="1" ht="16.5" thickBot="1">
      <c r="A9" s="174" t="s">
        <v>367</v>
      </c>
      <c r="B9" s="290" t="s">
        <v>375</v>
      </c>
      <c r="C9" s="160">
        <f>K9+J9+I9+H9+G9+F9+E9+D9</f>
        <v>1862</v>
      </c>
      <c r="D9" s="160">
        <v>0</v>
      </c>
      <c r="E9" s="160">
        <v>157</v>
      </c>
      <c r="F9" s="160">
        <v>0</v>
      </c>
      <c r="G9" s="160">
        <v>119</v>
      </c>
      <c r="H9" s="160">
        <v>406</v>
      </c>
      <c r="I9" s="160">
        <v>0</v>
      </c>
      <c r="J9" s="160">
        <v>1180</v>
      </c>
      <c r="K9" s="160">
        <v>0</v>
      </c>
      <c r="L9" s="502" t="s">
        <v>408</v>
      </c>
      <c r="M9" s="503"/>
    </row>
    <row r="10" spans="1:13" ht="16.5" thickTop="1" thickBot="1">
      <c r="A10" s="124" t="s">
        <v>372</v>
      </c>
      <c r="B10" s="291" t="s">
        <v>638</v>
      </c>
      <c r="C10" s="73">
        <f>+SUM(D10:K10)</f>
        <v>397</v>
      </c>
      <c r="D10" s="73">
        <v>0</v>
      </c>
      <c r="E10" s="73">
        <v>0</v>
      </c>
      <c r="F10" s="73">
        <v>0</v>
      </c>
      <c r="G10" s="73">
        <v>119</v>
      </c>
      <c r="H10" s="73">
        <v>278</v>
      </c>
      <c r="I10" s="73">
        <v>0</v>
      </c>
      <c r="J10" s="73">
        <v>0</v>
      </c>
      <c r="K10" s="73">
        <v>0</v>
      </c>
      <c r="L10" s="497" t="s">
        <v>639</v>
      </c>
      <c r="M10" s="498"/>
    </row>
    <row r="11" spans="1:13" s="5" customFormat="1" ht="17.25" thickTop="1" thickBot="1">
      <c r="A11" s="379" t="s">
        <v>371</v>
      </c>
      <c r="B11" s="292" t="s">
        <v>638</v>
      </c>
      <c r="C11" s="160">
        <f>+SUM(D11:K11)</f>
        <v>397</v>
      </c>
      <c r="D11" s="160">
        <v>0</v>
      </c>
      <c r="E11" s="160">
        <v>0</v>
      </c>
      <c r="F11" s="160">
        <v>0</v>
      </c>
      <c r="G11" s="160">
        <v>119</v>
      </c>
      <c r="H11" s="160">
        <v>278</v>
      </c>
      <c r="I11" s="160">
        <v>0</v>
      </c>
      <c r="J11" s="160">
        <v>0</v>
      </c>
      <c r="K11" s="160">
        <v>0</v>
      </c>
      <c r="L11" s="495" t="s">
        <v>639</v>
      </c>
      <c r="M11" s="496"/>
    </row>
    <row r="12" spans="1:13" s="5" customFormat="1" ht="17.25" thickTop="1" thickBot="1">
      <c r="A12" s="124" t="s">
        <v>373</v>
      </c>
      <c r="B12" s="291" t="s">
        <v>380</v>
      </c>
      <c r="C12" s="73">
        <f t="shared" ref="C12:C13" si="0">K12+J12+I12+H12+G12+F12+E12+D12</f>
        <v>1465</v>
      </c>
      <c r="D12" s="73">
        <v>0</v>
      </c>
      <c r="E12" s="73">
        <v>157</v>
      </c>
      <c r="F12" s="73">
        <v>0</v>
      </c>
      <c r="G12" s="73">
        <v>0</v>
      </c>
      <c r="H12" s="73">
        <v>128</v>
      </c>
      <c r="I12" s="73">
        <v>0</v>
      </c>
      <c r="J12" s="73">
        <v>1180</v>
      </c>
      <c r="K12" s="73">
        <v>0</v>
      </c>
      <c r="L12" s="497" t="s">
        <v>412</v>
      </c>
      <c r="M12" s="498"/>
    </row>
    <row r="13" spans="1:13" s="5" customFormat="1" ht="24" thickTop="1" thickBot="1">
      <c r="A13" s="379" t="s">
        <v>374</v>
      </c>
      <c r="B13" s="292" t="s">
        <v>489</v>
      </c>
      <c r="C13" s="159">
        <f t="shared" si="0"/>
        <v>1465</v>
      </c>
      <c r="D13" s="159">
        <v>0</v>
      </c>
      <c r="E13" s="159">
        <v>157</v>
      </c>
      <c r="F13" s="159">
        <v>0</v>
      </c>
      <c r="G13" s="159">
        <v>0</v>
      </c>
      <c r="H13" s="159">
        <v>128</v>
      </c>
      <c r="I13" s="159">
        <v>0</v>
      </c>
      <c r="J13" s="159">
        <v>1180</v>
      </c>
      <c r="K13" s="159">
        <v>0</v>
      </c>
      <c r="L13" s="495" t="s">
        <v>413</v>
      </c>
      <c r="M13" s="496"/>
    </row>
    <row r="14" spans="1:13" ht="16.5" thickTop="1" thickBot="1">
      <c r="A14" s="173" t="s">
        <v>85</v>
      </c>
      <c r="B14" s="293" t="s">
        <v>381</v>
      </c>
      <c r="C14" s="73">
        <f>SUM(D14:K14)</f>
        <v>388338</v>
      </c>
      <c r="D14" s="73">
        <v>2410</v>
      </c>
      <c r="E14" s="73">
        <v>1874</v>
      </c>
      <c r="F14" s="73">
        <v>15604</v>
      </c>
      <c r="G14" s="73">
        <v>2548</v>
      </c>
      <c r="H14" s="73">
        <v>12507</v>
      </c>
      <c r="I14" s="73">
        <v>7919</v>
      </c>
      <c r="J14" s="73">
        <v>9184</v>
      </c>
      <c r="K14" s="73">
        <v>336292</v>
      </c>
      <c r="L14" s="497" t="s">
        <v>414</v>
      </c>
      <c r="M14" s="498"/>
    </row>
    <row r="15" spans="1:13" ht="16.5" thickTop="1" thickBot="1">
      <c r="A15" s="172">
        <v>10</v>
      </c>
      <c r="B15" s="294" t="s">
        <v>382</v>
      </c>
      <c r="C15" s="160">
        <f t="shared" ref="C15:J15" si="1">C16+C17+C18+C19</f>
        <v>57760</v>
      </c>
      <c r="D15" s="160">
        <f t="shared" si="1"/>
        <v>335</v>
      </c>
      <c r="E15" s="160">
        <f t="shared" si="1"/>
        <v>172</v>
      </c>
      <c r="F15" s="160">
        <f t="shared" si="1"/>
        <v>421</v>
      </c>
      <c r="G15" s="160">
        <f t="shared" si="1"/>
        <v>215</v>
      </c>
      <c r="H15" s="160">
        <f t="shared" si="1"/>
        <v>1190</v>
      </c>
      <c r="I15" s="160">
        <f t="shared" si="1"/>
        <v>2361</v>
      </c>
      <c r="J15" s="160">
        <f t="shared" si="1"/>
        <v>1305</v>
      </c>
      <c r="K15" s="160">
        <f>K16+K17+K18+K19</f>
        <v>51761</v>
      </c>
      <c r="L15" s="489" t="s">
        <v>415</v>
      </c>
      <c r="M15" s="490"/>
    </row>
    <row r="16" spans="1:13" s="5" customFormat="1" ht="17.25" thickTop="1" thickBot="1">
      <c r="A16" s="380">
        <v>1061</v>
      </c>
      <c r="B16" s="295" t="s">
        <v>385</v>
      </c>
      <c r="C16" s="74">
        <f>+SUM(D16:K16)</f>
        <v>4444</v>
      </c>
      <c r="D16" s="74">
        <v>50</v>
      </c>
      <c r="E16" s="74">
        <v>18</v>
      </c>
      <c r="F16" s="74">
        <v>360</v>
      </c>
      <c r="G16" s="74">
        <v>0</v>
      </c>
      <c r="H16" s="74">
        <v>84</v>
      </c>
      <c r="I16" s="74">
        <v>200</v>
      </c>
      <c r="J16" s="74">
        <v>180</v>
      </c>
      <c r="K16" s="74">
        <v>3552</v>
      </c>
      <c r="L16" s="491" t="s">
        <v>640</v>
      </c>
      <c r="M16" s="492"/>
    </row>
    <row r="17" spans="1:13" ht="16.5" thickTop="1" thickBot="1">
      <c r="A17" s="379">
        <v>1071</v>
      </c>
      <c r="B17" s="292" t="s">
        <v>386</v>
      </c>
      <c r="C17" s="159">
        <f>+SUM(D17:K17)</f>
        <v>46610</v>
      </c>
      <c r="D17" s="159">
        <v>260</v>
      </c>
      <c r="E17" s="159">
        <v>93</v>
      </c>
      <c r="F17" s="159">
        <v>0</v>
      </c>
      <c r="G17" s="159">
        <v>195</v>
      </c>
      <c r="H17" s="159">
        <v>933</v>
      </c>
      <c r="I17" s="159">
        <v>1836</v>
      </c>
      <c r="J17" s="159">
        <v>1011</v>
      </c>
      <c r="K17" s="159">
        <v>42282</v>
      </c>
      <c r="L17" s="495" t="s">
        <v>420</v>
      </c>
      <c r="M17" s="496"/>
    </row>
    <row r="18" spans="1:13" s="5" customFormat="1" ht="33" customHeight="1" thickTop="1" thickBot="1">
      <c r="A18" s="380">
        <v>1073</v>
      </c>
      <c r="B18" s="295" t="s">
        <v>492</v>
      </c>
      <c r="C18" s="74">
        <f t="shared" ref="C18:C19" si="2">+SUM(D18:K18)</f>
        <v>2050</v>
      </c>
      <c r="D18" s="74">
        <v>0</v>
      </c>
      <c r="E18" s="74">
        <v>40</v>
      </c>
      <c r="F18" s="74">
        <v>55</v>
      </c>
      <c r="G18" s="74">
        <v>0</v>
      </c>
      <c r="H18" s="74">
        <v>79</v>
      </c>
      <c r="I18" s="74">
        <v>161</v>
      </c>
      <c r="J18" s="74">
        <v>52</v>
      </c>
      <c r="K18" s="74">
        <v>1663</v>
      </c>
      <c r="L18" s="491" t="s">
        <v>421</v>
      </c>
      <c r="M18" s="492"/>
    </row>
    <row r="19" spans="1:13" ht="16.5" thickTop="1" thickBot="1">
      <c r="A19" s="379">
        <v>1079</v>
      </c>
      <c r="B19" s="292" t="s">
        <v>494</v>
      </c>
      <c r="C19" s="159">
        <f t="shared" si="2"/>
        <v>4656</v>
      </c>
      <c r="D19" s="159">
        <v>25</v>
      </c>
      <c r="E19" s="159">
        <v>21</v>
      </c>
      <c r="F19" s="159">
        <v>6</v>
      </c>
      <c r="G19" s="159">
        <v>20</v>
      </c>
      <c r="H19" s="159">
        <v>94</v>
      </c>
      <c r="I19" s="159">
        <v>164</v>
      </c>
      <c r="J19" s="159">
        <v>62</v>
      </c>
      <c r="K19" s="159">
        <v>4264</v>
      </c>
      <c r="L19" s="495" t="s">
        <v>493</v>
      </c>
      <c r="M19" s="496"/>
    </row>
    <row r="20" spans="1:13" ht="16.5" thickTop="1" thickBot="1">
      <c r="A20" s="124">
        <v>13</v>
      </c>
      <c r="B20" s="291" t="s">
        <v>389</v>
      </c>
      <c r="C20" s="73">
        <f t="shared" ref="C20:C26" si="3">SUM(D20:K20)</f>
        <v>1594</v>
      </c>
      <c r="D20" s="73">
        <v>0</v>
      </c>
      <c r="E20" s="73">
        <v>0</v>
      </c>
      <c r="F20" s="73">
        <v>0</v>
      </c>
      <c r="G20" s="73">
        <v>0</v>
      </c>
      <c r="H20" s="73">
        <v>50</v>
      </c>
      <c r="I20" s="73">
        <v>8</v>
      </c>
      <c r="J20" s="73">
        <v>0</v>
      </c>
      <c r="K20" s="73">
        <v>1536</v>
      </c>
      <c r="L20" s="497" t="s">
        <v>425</v>
      </c>
      <c r="M20" s="498"/>
    </row>
    <row r="21" spans="1:13" s="5" customFormat="1" ht="24" thickTop="1" thickBot="1">
      <c r="A21" s="379">
        <v>1392</v>
      </c>
      <c r="B21" s="292" t="s">
        <v>559</v>
      </c>
      <c r="C21" s="159">
        <f t="shared" si="3"/>
        <v>1594</v>
      </c>
      <c r="D21" s="159">
        <v>0</v>
      </c>
      <c r="E21" s="159">
        <v>0</v>
      </c>
      <c r="F21" s="159">
        <v>0</v>
      </c>
      <c r="G21" s="159">
        <v>0</v>
      </c>
      <c r="H21" s="159">
        <v>50</v>
      </c>
      <c r="I21" s="159">
        <v>8</v>
      </c>
      <c r="J21" s="159">
        <v>0</v>
      </c>
      <c r="K21" s="159">
        <v>1536</v>
      </c>
      <c r="L21" s="495" t="s">
        <v>426</v>
      </c>
      <c r="M21" s="496"/>
    </row>
    <row r="22" spans="1:13" s="5" customFormat="1" ht="17.25" thickTop="1" thickBot="1">
      <c r="A22" s="124">
        <v>14</v>
      </c>
      <c r="B22" s="291" t="s">
        <v>390</v>
      </c>
      <c r="C22" s="73">
        <f t="shared" si="3"/>
        <v>118394</v>
      </c>
      <c r="D22" s="73">
        <v>1248</v>
      </c>
      <c r="E22" s="73">
        <v>1060</v>
      </c>
      <c r="F22" s="73">
        <v>1780</v>
      </c>
      <c r="G22" s="73">
        <v>1048</v>
      </c>
      <c r="H22" s="73">
        <v>4265</v>
      </c>
      <c r="I22" s="73">
        <v>827</v>
      </c>
      <c r="J22" s="73">
        <v>958</v>
      </c>
      <c r="K22" s="73">
        <v>107208</v>
      </c>
      <c r="L22" s="497" t="s">
        <v>641</v>
      </c>
      <c r="M22" s="498"/>
    </row>
    <row r="23" spans="1:13" s="5" customFormat="1" ht="24" thickTop="1" thickBot="1">
      <c r="A23" s="379">
        <v>1412</v>
      </c>
      <c r="B23" s="292" t="s">
        <v>556</v>
      </c>
      <c r="C23" s="159">
        <f t="shared" si="3"/>
        <v>118394</v>
      </c>
      <c r="D23" s="159">
        <v>1248</v>
      </c>
      <c r="E23" s="159">
        <v>1060</v>
      </c>
      <c r="F23" s="159">
        <v>1780</v>
      </c>
      <c r="G23" s="159">
        <v>1048</v>
      </c>
      <c r="H23" s="159">
        <v>4265</v>
      </c>
      <c r="I23" s="159">
        <v>827</v>
      </c>
      <c r="J23" s="159">
        <v>958</v>
      </c>
      <c r="K23" s="159">
        <v>107208</v>
      </c>
      <c r="L23" s="495" t="s">
        <v>561</v>
      </c>
      <c r="M23" s="496"/>
    </row>
    <row r="24" spans="1:13" s="5" customFormat="1" ht="57.75" thickTop="1" thickBot="1">
      <c r="A24" s="124">
        <v>16</v>
      </c>
      <c r="B24" s="291" t="s">
        <v>551</v>
      </c>
      <c r="C24" s="73">
        <f t="shared" si="3"/>
        <v>59752</v>
      </c>
      <c r="D24" s="73">
        <v>0</v>
      </c>
      <c r="E24" s="73">
        <v>0</v>
      </c>
      <c r="F24" s="73">
        <v>2464</v>
      </c>
      <c r="G24" s="73">
        <v>329</v>
      </c>
      <c r="H24" s="73">
        <v>411</v>
      </c>
      <c r="I24" s="73">
        <v>0</v>
      </c>
      <c r="J24" s="73">
        <v>3409</v>
      </c>
      <c r="K24" s="73">
        <v>53139</v>
      </c>
      <c r="L24" s="497" t="s">
        <v>552</v>
      </c>
      <c r="M24" s="498"/>
    </row>
    <row r="25" spans="1:13" ht="24" thickTop="1" thickBot="1">
      <c r="A25" s="379">
        <v>1622</v>
      </c>
      <c r="B25" s="292" t="s">
        <v>550</v>
      </c>
      <c r="C25" s="159">
        <f t="shared" si="3"/>
        <v>59752</v>
      </c>
      <c r="D25" s="159">
        <v>0</v>
      </c>
      <c r="E25" s="159">
        <v>0</v>
      </c>
      <c r="F25" s="159">
        <v>2464</v>
      </c>
      <c r="G25" s="159">
        <v>329</v>
      </c>
      <c r="H25" s="159">
        <v>411</v>
      </c>
      <c r="I25" s="159">
        <v>0</v>
      </c>
      <c r="J25" s="159">
        <v>3409</v>
      </c>
      <c r="K25" s="159">
        <v>53139</v>
      </c>
      <c r="L25" s="495" t="s">
        <v>553</v>
      </c>
      <c r="M25" s="496"/>
    </row>
    <row r="26" spans="1:13" ht="24" thickTop="1" thickBot="1">
      <c r="A26" s="124">
        <v>18</v>
      </c>
      <c r="B26" s="291" t="s">
        <v>619</v>
      </c>
      <c r="C26" s="73">
        <f t="shared" si="3"/>
        <v>8212</v>
      </c>
      <c r="D26" s="73">
        <v>0</v>
      </c>
      <c r="E26" s="73">
        <v>80</v>
      </c>
      <c r="F26" s="73">
        <v>0</v>
      </c>
      <c r="G26" s="73">
        <v>0</v>
      </c>
      <c r="H26" s="73">
        <v>2247</v>
      </c>
      <c r="I26" s="73">
        <v>0</v>
      </c>
      <c r="J26" s="73">
        <v>0</v>
      </c>
      <c r="K26" s="73">
        <v>5885</v>
      </c>
      <c r="L26" s="497" t="s">
        <v>433</v>
      </c>
      <c r="M26" s="498"/>
    </row>
    <row r="27" spans="1:13" ht="16.5" thickTop="1" thickBot="1">
      <c r="A27" s="379">
        <v>1811</v>
      </c>
      <c r="B27" s="292" t="s">
        <v>392</v>
      </c>
      <c r="C27" s="159">
        <v>8212</v>
      </c>
      <c r="D27" s="159">
        <v>0</v>
      </c>
      <c r="E27" s="159">
        <v>80</v>
      </c>
      <c r="F27" s="159">
        <v>0</v>
      </c>
      <c r="G27" s="159">
        <v>0</v>
      </c>
      <c r="H27" s="159">
        <v>2247</v>
      </c>
      <c r="I27" s="159">
        <v>0</v>
      </c>
      <c r="J27" s="159">
        <v>0</v>
      </c>
      <c r="K27" s="159">
        <v>5885</v>
      </c>
      <c r="L27" s="495" t="s">
        <v>434</v>
      </c>
      <c r="M27" s="496"/>
    </row>
    <row r="28" spans="1:13" ht="24" thickTop="1" thickBot="1">
      <c r="A28" s="124">
        <v>20</v>
      </c>
      <c r="B28" s="291" t="s">
        <v>546</v>
      </c>
      <c r="C28" s="73">
        <f t="shared" ref="C28:C40" si="4">SUM(D28:K28)</f>
        <v>1253</v>
      </c>
      <c r="D28" s="73">
        <v>0</v>
      </c>
      <c r="E28" s="73">
        <v>16</v>
      </c>
      <c r="F28" s="73">
        <v>23</v>
      </c>
      <c r="G28" s="73">
        <v>0</v>
      </c>
      <c r="H28" s="73">
        <v>26</v>
      </c>
      <c r="I28" s="73">
        <v>0</v>
      </c>
      <c r="J28" s="73">
        <v>12</v>
      </c>
      <c r="K28" s="73">
        <v>1176</v>
      </c>
      <c r="L28" s="497" t="s">
        <v>437</v>
      </c>
      <c r="M28" s="498"/>
    </row>
    <row r="29" spans="1:13" ht="24" thickTop="1" thickBot="1">
      <c r="A29" s="172">
        <v>23</v>
      </c>
      <c r="B29" s="294" t="s">
        <v>545</v>
      </c>
      <c r="C29" s="160">
        <f t="shared" si="4"/>
        <v>9656</v>
      </c>
      <c r="D29" s="160">
        <v>0</v>
      </c>
      <c r="E29" s="160">
        <v>0</v>
      </c>
      <c r="F29" s="160">
        <v>71</v>
      </c>
      <c r="G29" s="160">
        <v>0</v>
      </c>
      <c r="H29" s="160">
        <v>14</v>
      </c>
      <c r="I29" s="160">
        <v>0</v>
      </c>
      <c r="J29" s="160">
        <v>71</v>
      </c>
      <c r="K29" s="160">
        <v>9500</v>
      </c>
      <c r="L29" s="489" t="s">
        <v>440</v>
      </c>
      <c r="M29" s="490"/>
    </row>
    <row r="30" spans="1:13" ht="26.25" customHeight="1" thickTop="1" thickBot="1">
      <c r="A30" s="380">
        <v>2310</v>
      </c>
      <c r="B30" s="295" t="s">
        <v>396</v>
      </c>
      <c r="C30" s="74">
        <f t="shared" si="4"/>
        <v>9656</v>
      </c>
      <c r="D30" s="74">
        <v>0</v>
      </c>
      <c r="E30" s="74">
        <v>0</v>
      </c>
      <c r="F30" s="74">
        <v>71</v>
      </c>
      <c r="G30" s="74">
        <v>0</v>
      </c>
      <c r="H30" s="74">
        <v>14</v>
      </c>
      <c r="I30" s="74">
        <v>0</v>
      </c>
      <c r="J30" s="74">
        <v>71</v>
      </c>
      <c r="K30" s="74">
        <v>9500</v>
      </c>
      <c r="L30" s="491" t="s">
        <v>441</v>
      </c>
      <c r="M30" s="492"/>
    </row>
    <row r="31" spans="1:13" ht="35.25" thickTop="1" thickBot="1">
      <c r="A31" s="172">
        <v>25</v>
      </c>
      <c r="B31" s="294" t="s">
        <v>536</v>
      </c>
      <c r="C31" s="160">
        <f t="shared" si="4"/>
        <v>100235</v>
      </c>
      <c r="D31" s="160">
        <v>818</v>
      </c>
      <c r="E31" s="160">
        <v>276</v>
      </c>
      <c r="F31" s="160">
        <v>10661</v>
      </c>
      <c r="G31" s="160">
        <v>948</v>
      </c>
      <c r="H31" s="160">
        <v>3651</v>
      </c>
      <c r="I31" s="160">
        <v>4501</v>
      </c>
      <c r="J31" s="160">
        <v>2710</v>
      </c>
      <c r="K31" s="160">
        <v>76670</v>
      </c>
      <c r="L31" s="489" t="s">
        <v>532</v>
      </c>
      <c r="M31" s="490"/>
    </row>
    <row r="32" spans="1:13" ht="27.75" customHeight="1" thickTop="1" thickBot="1">
      <c r="A32" s="380">
        <v>2511</v>
      </c>
      <c r="B32" s="295" t="s">
        <v>400</v>
      </c>
      <c r="C32" s="74">
        <f t="shared" si="4"/>
        <v>100235</v>
      </c>
      <c r="D32" s="74">
        <v>818</v>
      </c>
      <c r="E32" s="74">
        <v>276</v>
      </c>
      <c r="F32" s="74">
        <v>10661</v>
      </c>
      <c r="G32" s="74">
        <v>948</v>
      </c>
      <c r="H32" s="74">
        <v>3651</v>
      </c>
      <c r="I32" s="74">
        <v>4501</v>
      </c>
      <c r="J32" s="74">
        <v>2710</v>
      </c>
      <c r="K32" s="74">
        <v>76670</v>
      </c>
      <c r="L32" s="491" t="s">
        <v>446</v>
      </c>
      <c r="M32" s="492"/>
    </row>
    <row r="33" spans="1:13" ht="16.5" thickTop="1" thickBot="1">
      <c r="A33" s="172">
        <v>27</v>
      </c>
      <c r="B33" s="294" t="s">
        <v>401</v>
      </c>
      <c r="C33" s="160">
        <f t="shared" si="4"/>
        <v>82</v>
      </c>
      <c r="D33" s="160">
        <v>9</v>
      </c>
      <c r="E33" s="160">
        <v>4</v>
      </c>
      <c r="F33" s="160">
        <v>7</v>
      </c>
      <c r="G33" s="160">
        <v>8</v>
      </c>
      <c r="H33" s="160">
        <v>12</v>
      </c>
      <c r="I33" s="160">
        <v>0</v>
      </c>
      <c r="J33" s="160">
        <v>0</v>
      </c>
      <c r="K33" s="160">
        <v>42</v>
      </c>
      <c r="L33" s="489" t="s">
        <v>448</v>
      </c>
      <c r="M33" s="490"/>
    </row>
    <row r="34" spans="1:13" ht="30.75" customHeight="1" thickTop="1" thickBot="1">
      <c r="A34" s="380">
        <v>2790</v>
      </c>
      <c r="B34" s="295" t="s">
        <v>523</v>
      </c>
      <c r="C34" s="74">
        <f t="shared" si="4"/>
        <v>82</v>
      </c>
      <c r="D34" s="74">
        <v>9</v>
      </c>
      <c r="E34" s="74">
        <v>4</v>
      </c>
      <c r="F34" s="74">
        <v>7</v>
      </c>
      <c r="G34" s="74">
        <v>8</v>
      </c>
      <c r="H34" s="74">
        <v>12</v>
      </c>
      <c r="I34" s="74">
        <v>0</v>
      </c>
      <c r="J34" s="74">
        <v>0</v>
      </c>
      <c r="K34" s="74">
        <v>42</v>
      </c>
      <c r="L34" s="491" t="s">
        <v>450</v>
      </c>
      <c r="M34" s="492"/>
    </row>
    <row r="35" spans="1:13" ht="16.5" thickTop="1" thickBot="1">
      <c r="A35" s="172">
        <v>31</v>
      </c>
      <c r="B35" s="294" t="s">
        <v>403</v>
      </c>
      <c r="C35" s="160">
        <f t="shared" si="4"/>
        <v>30979</v>
      </c>
      <c r="D35" s="160">
        <v>0</v>
      </c>
      <c r="E35" s="160">
        <v>266</v>
      </c>
      <c r="F35" s="160">
        <v>177</v>
      </c>
      <c r="G35" s="160">
        <v>0</v>
      </c>
      <c r="H35" s="160">
        <v>612</v>
      </c>
      <c r="I35" s="160">
        <v>222</v>
      </c>
      <c r="J35" s="160">
        <v>515</v>
      </c>
      <c r="K35" s="160">
        <v>29187</v>
      </c>
      <c r="L35" s="489" t="s">
        <v>454</v>
      </c>
      <c r="M35" s="490"/>
    </row>
    <row r="36" spans="1:13" ht="16.5" thickTop="1" thickBot="1">
      <c r="A36" s="380">
        <v>3100</v>
      </c>
      <c r="B36" s="295" t="s">
        <v>403</v>
      </c>
      <c r="C36" s="74">
        <f t="shared" si="4"/>
        <v>30979</v>
      </c>
      <c r="D36" s="74">
        <v>0</v>
      </c>
      <c r="E36" s="74">
        <v>266</v>
      </c>
      <c r="F36" s="74">
        <v>177</v>
      </c>
      <c r="G36" s="74">
        <v>0</v>
      </c>
      <c r="H36" s="74">
        <v>612</v>
      </c>
      <c r="I36" s="74">
        <v>222</v>
      </c>
      <c r="J36" s="74">
        <v>515</v>
      </c>
      <c r="K36" s="74">
        <v>29187</v>
      </c>
      <c r="L36" s="491" t="s">
        <v>455</v>
      </c>
      <c r="M36" s="492"/>
    </row>
    <row r="37" spans="1:13" ht="16.5" thickTop="1" thickBot="1">
      <c r="A37" s="172">
        <v>32</v>
      </c>
      <c r="B37" s="294" t="s">
        <v>404</v>
      </c>
      <c r="C37" s="160">
        <f t="shared" si="4"/>
        <v>188</v>
      </c>
      <c r="D37" s="160">
        <v>0</v>
      </c>
      <c r="E37" s="160">
        <v>0</v>
      </c>
      <c r="F37" s="160">
        <v>0</v>
      </c>
      <c r="G37" s="160">
        <v>0</v>
      </c>
      <c r="H37" s="160">
        <v>0</v>
      </c>
      <c r="I37" s="160">
        <v>0</v>
      </c>
      <c r="J37" s="160">
        <v>0</v>
      </c>
      <c r="K37" s="160">
        <v>188</v>
      </c>
      <c r="L37" s="489" t="s">
        <v>456</v>
      </c>
      <c r="M37" s="490"/>
    </row>
    <row r="38" spans="1:13" ht="16.5" thickTop="1" thickBot="1">
      <c r="A38" s="380">
        <v>3290</v>
      </c>
      <c r="B38" s="295" t="s">
        <v>405</v>
      </c>
      <c r="C38" s="74">
        <f t="shared" si="4"/>
        <v>188</v>
      </c>
      <c r="D38" s="74">
        <v>0</v>
      </c>
      <c r="E38" s="74">
        <v>0</v>
      </c>
      <c r="F38" s="74">
        <v>0</v>
      </c>
      <c r="G38" s="74">
        <v>0</v>
      </c>
      <c r="H38" s="74">
        <v>0</v>
      </c>
      <c r="I38" s="74">
        <v>0</v>
      </c>
      <c r="J38" s="74">
        <v>0</v>
      </c>
      <c r="K38" s="74">
        <v>188</v>
      </c>
      <c r="L38" s="491" t="s">
        <v>457</v>
      </c>
      <c r="M38" s="492"/>
    </row>
    <row r="39" spans="1:13" ht="24" thickTop="1" thickBot="1">
      <c r="A39" s="172">
        <v>33</v>
      </c>
      <c r="B39" s="294" t="s">
        <v>508</v>
      </c>
      <c r="C39" s="160">
        <f t="shared" si="4"/>
        <v>233</v>
      </c>
      <c r="D39" s="160">
        <v>0</v>
      </c>
      <c r="E39" s="160">
        <v>0</v>
      </c>
      <c r="F39" s="160">
        <v>0</v>
      </c>
      <c r="G39" s="160">
        <v>0</v>
      </c>
      <c r="H39" s="160">
        <v>29</v>
      </c>
      <c r="I39" s="160">
        <v>0</v>
      </c>
      <c r="J39" s="160">
        <v>204</v>
      </c>
      <c r="K39" s="160">
        <v>0</v>
      </c>
      <c r="L39" s="489" t="s">
        <v>458</v>
      </c>
      <c r="M39" s="490"/>
    </row>
    <row r="40" spans="1:13" ht="15.75" thickTop="1">
      <c r="A40" s="381">
        <v>3314</v>
      </c>
      <c r="B40" s="340" t="s">
        <v>634</v>
      </c>
      <c r="C40" s="74">
        <f t="shared" si="4"/>
        <v>233</v>
      </c>
      <c r="D40" s="74">
        <v>0</v>
      </c>
      <c r="E40" s="74">
        <v>0</v>
      </c>
      <c r="F40" s="74">
        <v>0</v>
      </c>
      <c r="G40" s="74">
        <v>0</v>
      </c>
      <c r="H40" s="74">
        <v>29</v>
      </c>
      <c r="I40" s="74">
        <v>0</v>
      </c>
      <c r="J40" s="74">
        <v>204</v>
      </c>
      <c r="K40" s="74">
        <v>0</v>
      </c>
      <c r="L40" s="513" t="s">
        <v>631</v>
      </c>
      <c r="M40" s="514"/>
    </row>
    <row r="41" spans="1:13" ht="32.25" customHeight="1">
      <c r="A41" s="517" t="s">
        <v>4</v>
      </c>
      <c r="B41" s="518"/>
      <c r="C41" s="364">
        <f t="shared" ref="C41:J41" si="5">+C9+C14</f>
        <v>390200</v>
      </c>
      <c r="D41" s="364">
        <f t="shared" si="5"/>
        <v>2410</v>
      </c>
      <c r="E41" s="364">
        <f t="shared" si="5"/>
        <v>2031</v>
      </c>
      <c r="F41" s="364">
        <f t="shared" si="5"/>
        <v>15604</v>
      </c>
      <c r="G41" s="364">
        <f t="shared" si="5"/>
        <v>2667</v>
      </c>
      <c r="H41" s="364">
        <f t="shared" si="5"/>
        <v>12913</v>
      </c>
      <c r="I41" s="364">
        <f t="shared" si="5"/>
        <v>7919</v>
      </c>
      <c r="J41" s="364">
        <f t="shared" si="5"/>
        <v>10364</v>
      </c>
      <c r="K41" s="364">
        <f>+K9+K14</f>
        <v>336292</v>
      </c>
      <c r="L41" s="519" t="s">
        <v>0</v>
      </c>
      <c r="M41" s="520"/>
    </row>
  </sheetData>
  <mergeCells count="42">
    <mergeCell ref="L9:M9"/>
    <mergeCell ref="A1:M1"/>
    <mergeCell ref="A2:M2"/>
    <mergeCell ref="A3:M3"/>
    <mergeCell ref="A4:M4"/>
    <mergeCell ref="A5:M5"/>
    <mergeCell ref="C6:K6"/>
    <mergeCell ref="L7:M8"/>
    <mergeCell ref="B7:B8"/>
    <mergeCell ref="A41:B41"/>
    <mergeCell ref="L41:M41"/>
    <mergeCell ref="L18:M18"/>
    <mergeCell ref="L19:M19"/>
    <mergeCell ref="L10:M10"/>
    <mergeCell ref="L11:M11"/>
    <mergeCell ref="L15:M15"/>
    <mergeCell ref="L16:M16"/>
    <mergeCell ref="L17:M17"/>
    <mergeCell ref="L12:M12"/>
    <mergeCell ref="L14:M14"/>
    <mergeCell ref="L13:M13"/>
    <mergeCell ref="L25:M25"/>
    <mergeCell ref="L31:M31"/>
    <mergeCell ref="L23:M23"/>
    <mergeCell ref="L20:M20"/>
    <mergeCell ref="L21:M21"/>
    <mergeCell ref="L22:M22"/>
    <mergeCell ref="L24:M24"/>
    <mergeCell ref="L26:M26"/>
    <mergeCell ref="L27:M27"/>
    <mergeCell ref="L28:M28"/>
    <mergeCell ref="L29:M29"/>
    <mergeCell ref="L30:M30"/>
    <mergeCell ref="L32:M32"/>
    <mergeCell ref="L33:M33"/>
    <mergeCell ref="L34:M34"/>
    <mergeCell ref="L40:M40"/>
    <mergeCell ref="L35:M35"/>
    <mergeCell ref="L36:M36"/>
    <mergeCell ref="L37:M37"/>
    <mergeCell ref="L38:M38"/>
    <mergeCell ref="L39:M39"/>
  </mergeCells>
  <phoneticPr fontId="0" type="noConversion"/>
  <printOptions horizontalCentered="1" verticalCentered="1"/>
  <pageMargins left="0" right="0" top="0" bottom="0" header="0.51181102362204722" footer="0.51181102362204722"/>
  <pageSetup paperSize="9" scale="5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68"/>
  <sheetViews>
    <sheetView view="pageBreakPreview" zoomScale="90" zoomScaleNormal="100" zoomScaleSheetLayoutView="90" workbookViewId="0">
      <selection activeCell="A6" sqref="A6:B6"/>
    </sheetView>
  </sheetViews>
  <sheetFormatPr defaultRowHeight="15"/>
  <cols>
    <col min="1" max="1" width="5.77734375" style="382" customWidth="1"/>
    <col min="2" max="2" width="40.77734375" style="3" customWidth="1"/>
    <col min="3" max="4" width="7.44140625" style="1" bestFit="1" customWidth="1"/>
    <col min="5" max="5" width="5.77734375" style="1" bestFit="1" customWidth="1"/>
    <col min="6" max="6" width="7.44140625" style="1" bestFit="1" customWidth="1"/>
    <col min="7" max="7" width="7.33203125" style="1" bestFit="1" customWidth="1"/>
    <col min="8" max="8" width="7.44140625" style="1" bestFit="1" customWidth="1"/>
    <col min="9" max="9" width="6.6640625" style="1" bestFit="1" customWidth="1"/>
    <col min="10" max="10" width="6.33203125" style="1" bestFit="1" customWidth="1"/>
    <col min="11" max="11" width="6" style="1" bestFit="1" customWidth="1"/>
    <col min="12" max="12" width="7.33203125" style="1" bestFit="1" customWidth="1"/>
    <col min="13" max="13" width="40.77734375" style="1" customWidth="1"/>
    <col min="14" max="14" width="5.77734375" style="1" customWidth="1"/>
    <col min="15" max="16384" width="8.88671875" style="1"/>
  </cols>
  <sheetData>
    <row r="1" spans="1:14" s="11" customFormat="1" ht="6" customHeight="1">
      <c r="A1" s="521"/>
      <c r="B1" s="521"/>
      <c r="C1" s="521"/>
      <c r="D1" s="521"/>
      <c r="E1" s="521"/>
      <c r="F1" s="521"/>
      <c r="G1" s="521"/>
      <c r="H1" s="521"/>
      <c r="I1" s="521"/>
      <c r="J1" s="521"/>
      <c r="K1" s="521"/>
      <c r="L1" s="521"/>
      <c r="M1" s="521"/>
      <c r="N1" s="521"/>
    </row>
    <row r="2" spans="1:14" s="9" customFormat="1" ht="20.25">
      <c r="A2" s="507" t="s">
        <v>108</v>
      </c>
      <c r="B2" s="507"/>
      <c r="C2" s="507"/>
      <c r="D2" s="507"/>
      <c r="E2" s="507"/>
      <c r="F2" s="507"/>
      <c r="G2" s="507"/>
      <c r="H2" s="507"/>
      <c r="I2" s="507"/>
      <c r="J2" s="507"/>
      <c r="K2" s="507"/>
      <c r="L2" s="507"/>
      <c r="M2" s="507"/>
      <c r="N2" s="507"/>
    </row>
    <row r="3" spans="1:14" s="9" customFormat="1" ht="20.25">
      <c r="A3" s="522" t="s">
        <v>269</v>
      </c>
      <c r="B3" s="522"/>
      <c r="C3" s="522"/>
      <c r="D3" s="522"/>
      <c r="E3" s="522"/>
      <c r="F3" s="522"/>
      <c r="G3" s="522"/>
      <c r="H3" s="522"/>
      <c r="I3" s="522"/>
      <c r="J3" s="522"/>
      <c r="K3" s="522"/>
      <c r="L3" s="522"/>
      <c r="M3" s="522"/>
      <c r="N3" s="522"/>
    </row>
    <row r="4" spans="1:14" ht="15.75">
      <c r="A4" s="508" t="s">
        <v>109</v>
      </c>
      <c r="B4" s="508"/>
      <c r="C4" s="508"/>
      <c r="D4" s="508"/>
      <c r="E4" s="508"/>
      <c r="F4" s="508"/>
      <c r="G4" s="508"/>
      <c r="H4" s="508"/>
      <c r="I4" s="508"/>
      <c r="J4" s="508"/>
      <c r="K4" s="508"/>
      <c r="L4" s="508"/>
      <c r="M4" s="508"/>
      <c r="N4" s="508"/>
    </row>
    <row r="5" spans="1:14" ht="15.75">
      <c r="A5" s="523" t="s">
        <v>270</v>
      </c>
      <c r="B5" s="523"/>
      <c r="C5" s="523"/>
      <c r="D5" s="523"/>
      <c r="E5" s="523"/>
      <c r="F5" s="523"/>
      <c r="G5" s="523"/>
      <c r="H5" s="523"/>
      <c r="I5" s="523"/>
      <c r="J5" s="523"/>
      <c r="K5" s="523"/>
      <c r="L5" s="523"/>
      <c r="M5" s="523"/>
      <c r="N5" s="523"/>
    </row>
    <row r="6" spans="1:14" ht="15.75">
      <c r="A6" s="525" t="s">
        <v>598</v>
      </c>
      <c r="B6" s="525"/>
      <c r="C6" s="510">
        <v>2015</v>
      </c>
      <c r="D6" s="510"/>
      <c r="E6" s="510"/>
      <c r="F6" s="510"/>
      <c r="G6" s="510"/>
      <c r="H6" s="510"/>
      <c r="I6" s="510"/>
      <c r="J6" s="510"/>
      <c r="K6" s="510"/>
      <c r="L6" s="510"/>
      <c r="M6" s="161"/>
      <c r="N6" s="162" t="s">
        <v>597</v>
      </c>
    </row>
    <row r="7" spans="1:14" ht="72" customHeight="1">
      <c r="A7" s="126" t="s">
        <v>276</v>
      </c>
      <c r="B7" s="524" t="s">
        <v>3</v>
      </c>
      <c r="C7" s="165" t="s">
        <v>0</v>
      </c>
      <c r="D7" s="163" t="s">
        <v>104</v>
      </c>
      <c r="E7" s="163" t="s">
        <v>105</v>
      </c>
      <c r="F7" s="163" t="s">
        <v>107</v>
      </c>
      <c r="G7" s="163" t="s">
        <v>106</v>
      </c>
      <c r="H7" s="163" t="s">
        <v>34</v>
      </c>
      <c r="I7" s="163" t="s">
        <v>35</v>
      </c>
      <c r="J7" s="163" t="s">
        <v>36</v>
      </c>
      <c r="K7" s="163" t="s">
        <v>37</v>
      </c>
      <c r="L7" s="163" t="s">
        <v>38</v>
      </c>
      <c r="M7" s="499" t="s">
        <v>7</v>
      </c>
      <c r="N7" s="499"/>
    </row>
    <row r="8" spans="1:14" ht="52.5" customHeight="1">
      <c r="A8" s="374" t="s">
        <v>50</v>
      </c>
      <c r="B8" s="493"/>
      <c r="C8" s="79" t="s">
        <v>4</v>
      </c>
      <c r="D8" s="72" t="s">
        <v>110</v>
      </c>
      <c r="E8" s="72" t="s">
        <v>111</v>
      </c>
      <c r="F8" s="72" t="s">
        <v>112</v>
      </c>
      <c r="G8" s="72" t="s">
        <v>113</v>
      </c>
      <c r="H8" s="72" t="s">
        <v>114</v>
      </c>
      <c r="I8" s="72" t="s">
        <v>39</v>
      </c>
      <c r="J8" s="72" t="s">
        <v>40</v>
      </c>
      <c r="K8" s="72" t="s">
        <v>41</v>
      </c>
      <c r="L8" s="72" t="s">
        <v>42</v>
      </c>
      <c r="M8" s="501"/>
      <c r="N8" s="501"/>
    </row>
    <row r="9" spans="1:14" s="5" customFormat="1" ht="16.5" thickBot="1">
      <c r="A9" s="174" t="s">
        <v>367</v>
      </c>
      <c r="B9" s="290" t="s">
        <v>375</v>
      </c>
      <c r="C9" s="51">
        <f>SUM(D9:L9)</f>
        <v>4841</v>
      </c>
      <c r="D9" s="51">
        <v>755</v>
      </c>
      <c r="E9" s="51">
        <v>0</v>
      </c>
      <c r="F9" s="51">
        <v>0</v>
      </c>
      <c r="G9" s="51">
        <v>0</v>
      </c>
      <c r="H9" s="51">
        <v>1</v>
      </c>
      <c r="I9" s="51">
        <v>0</v>
      </c>
      <c r="J9" s="51">
        <v>0</v>
      </c>
      <c r="K9" s="51">
        <v>0</v>
      </c>
      <c r="L9" s="51">
        <v>4085</v>
      </c>
      <c r="M9" s="502" t="s">
        <v>408</v>
      </c>
      <c r="N9" s="503"/>
    </row>
    <row r="10" spans="1:14" s="5" customFormat="1" ht="17.25" thickTop="1" thickBot="1">
      <c r="A10" s="124" t="s">
        <v>372</v>
      </c>
      <c r="B10" s="291" t="s">
        <v>638</v>
      </c>
      <c r="C10" s="73">
        <f>SUM(D10:L10)</f>
        <v>123</v>
      </c>
      <c r="D10" s="73">
        <v>12</v>
      </c>
      <c r="E10" s="73">
        <v>0</v>
      </c>
      <c r="F10" s="73">
        <v>0</v>
      </c>
      <c r="G10" s="73">
        <v>0</v>
      </c>
      <c r="H10" s="73">
        <v>1</v>
      </c>
      <c r="I10" s="73">
        <v>0</v>
      </c>
      <c r="J10" s="73">
        <v>0</v>
      </c>
      <c r="K10" s="73">
        <v>0</v>
      </c>
      <c r="L10" s="73">
        <v>110</v>
      </c>
      <c r="M10" s="497" t="s">
        <v>639</v>
      </c>
      <c r="N10" s="498"/>
    </row>
    <row r="11" spans="1:14" ht="16.5" thickTop="1" thickBot="1">
      <c r="A11" s="379" t="s">
        <v>371</v>
      </c>
      <c r="B11" s="292" t="s">
        <v>638</v>
      </c>
      <c r="C11" s="49">
        <v>123</v>
      </c>
      <c r="D11" s="49">
        <v>12</v>
      </c>
      <c r="E11" s="49">
        <v>0</v>
      </c>
      <c r="F11" s="49">
        <v>0</v>
      </c>
      <c r="G11" s="49">
        <v>0</v>
      </c>
      <c r="H11" s="49">
        <v>1</v>
      </c>
      <c r="I11" s="49">
        <v>0</v>
      </c>
      <c r="J11" s="49">
        <v>0</v>
      </c>
      <c r="K11" s="49">
        <v>0</v>
      </c>
      <c r="L11" s="49">
        <v>110</v>
      </c>
      <c r="M11" s="495" t="s">
        <v>639</v>
      </c>
      <c r="N11" s="496"/>
    </row>
    <row r="12" spans="1:14" s="5" customFormat="1" ht="17.25" thickTop="1" thickBot="1">
      <c r="A12" s="124" t="s">
        <v>373</v>
      </c>
      <c r="B12" s="291" t="s">
        <v>380</v>
      </c>
      <c r="C12" s="73">
        <f t="shared" ref="C12:C41" si="0">SUM(D12:L12)</f>
        <v>4718</v>
      </c>
      <c r="D12" s="73">
        <v>743</v>
      </c>
      <c r="E12" s="73">
        <v>0</v>
      </c>
      <c r="F12" s="73">
        <v>0</v>
      </c>
      <c r="G12" s="73">
        <v>0</v>
      </c>
      <c r="H12" s="73">
        <v>0</v>
      </c>
      <c r="I12" s="73">
        <v>0</v>
      </c>
      <c r="J12" s="73">
        <v>0</v>
      </c>
      <c r="K12" s="73">
        <v>0</v>
      </c>
      <c r="L12" s="73">
        <v>3975</v>
      </c>
      <c r="M12" s="497" t="s">
        <v>412</v>
      </c>
      <c r="N12" s="498"/>
    </row>
    <row r="13" spans="1:14" ht="16.5" thickTop="1" thickBot="1">
      <c r="A13" s="379" t="s">
        <v>374</v>
      </c>
      <c r="B13" s="292" t="s">
        <v>489</v>
      </c>
      <c r="C13" s="49">
        <v>4718</v>
      </c>
      <c r="D13" s="49">
        <v>743</v>
      </c>
      <c r="E13" s="49">
        <v>0</v>
      </c>
      <c r="F13" s="49">
        <v>0</v>
      </c>
      <c r="G13" s="49">
        <v>0</v>
      </c>
      <c r="H13" s="49">
        <v>0</v>
      </c>
      <c r="I13" s="49">
        <v>0</v>
      </c>
      <c r="J13" s="49">
        <v>0</v>
      </c>
      <c r="K13" s="49">
        <v>0</v>
      </c>
      <c r="L13" s="49">
        <v>3975</v>
      </c>
      <c r="M13" s="495" t="s">
        <v>413</v>
      </c>
      <c r="N13" s="496"/>
    </row>
    <row r="14" spans="1:14" s="5" customFormat="1" ht="17.25" thickTop="1" thickBot="1">
      <c r="A14" s="173" t="s">
        <v>85</v>
      </c>
      <c r="B14" s="293" t="s">
        <v>381</v>
      </c>
      <c r="C14" s="73">
        <f>SUM(D14:L14)</f>
        <v>164287</v>
      </c>
      <c r="D14" s="73">
        <v>5102</v>
      </c>
      <c r="E14" s="73">
        <v>841</v>
      </c>
      <c r="F14" s="73">
        <v>23</v>
      </c>
      <c r="G14" s="73">
        <v>2506</v>
      </c>
      <c r="H14" s="73">
        <v>5909</v>
      </c>
      <c r="I14" s="73">
        <v>4431</v>
      </c>
      <c r="J14" s="73">
        <v>4791</v>
      </c>
      <c r="K14" s="73">
        <v>1841</v>
      </c>
      <c r="L14" s="73">
        <v>138843</v>
      </c>
      <c r="M14" s="497" t="s">
        <v>414</v>
      </c>
      <c r="N14" s="498"/>
    </row>
    <row r="15" spans="1:14" s="5" customFormat="1" ht="17.25" thickTop="1" thickBot="1">
      <c r="A15" s="172">
        <v>10</v>
      </c>
      <c r="B15" s="294" t="s">
        <v>382</v>
      </c>
      <c r="C15" s="51">
        <f t="shared" si="0"/>
        <v>18286</v>
      </c>
      <c r="D15" s="51">
        <v>718</v>
      </c>
      <c r="E15" s="51">
        <v>199</v>
      </c>
      <c r="F15" s="51">
        <v>11</v>
      </c>
      <c r="G15" s="51">
        <v>139</v>
      </c>
      <c r="H15" s="51">
        <v>356</v>
      </c>
      <c r="I15" s="51">
        <v>822</v>
      </c>
      <c r="J15" s="51">
        <v>1417</v>
      </c>
      <c r="K15" s="51">
        <v>98</v>
      </c>
      <c r="L15" s="51">
        <v>14526</v>
      </c>
      <c r="M15" s="489" t="s">
        <v>415</v>
      </c>
      <c r="N15" s="490"/>
    </row>
    <row r="16" spans="1:14" ht="16.5" thickTop="1" thickBot="1">
      <c r="A16" s="380">
        <v>1061</v>
      </c>
      <c r="B16" s="295" t="s">
        <v>385</v>
      </c>
      <c r="C16" s="74">
        <v>626</v>
      </c>
      <c r="D16" s="74">
        <v>11</v>
      </c>
      <c r="E16" s="74">
        <v>50</v>
      </c>
      <c r="F16" s="74">
        <v>0</v>
      </c>
      <c r="G16" s="74">
        <v>0</v>
      </c>
      <c r="H16" s="74">
        <v>0</v>
      </c>
      <c r="I16" s="74">
        <v>25</v>
      </c>
      <c r="J16" s="74">
        <v>0</v>
      </c>
      <c r="K16" s="74">
        <v>0</v>
      </c>
      <c r="L16" s="74">
        <v>540</v>
      </c>
      <c r="M16" s="491" t="s">
        <v>640</v>
      </c>
      <c r="N16" s="492"/>
    </row>
    <row r="17" spans="1:14" ht="16.5" thickTop="1" thickBot="1">
      <c r="A17" s="379">
        <v>1071</v>
      </c>
      <c r="B17" s="292" t="s">
        <v>386</v>
      </c>
      <c r="C17" s="49">
        <f t="shared" si="0"/>
        <v>14682</v>
      </c>
      <c r="D17" s="49">
        <v>582</v>
      </c>
      <c r="E17" s="49">
        <v>74</v>
      </c>
      <c r="F17" s="49">
        <v>0</v>
      </c>
      <c r="G17" s="49">
        <v>93</v>
      </c>
      <c r="H17" s="49">
        <v>224</v>
      </c>
      <c r="I17" s="49">
        <v>460</v>
      </c>
      <c r="J17" s="49">
        <v>1298</v>
      </c>
      <c r="K17" s="49">
        <v>0</v>
      </c>
      <c r="L17" s="49">
        <v>11951</v>
      </c>
      <c r="M17" s="495" t="s">
        <v>420</v>
      </c>
      <c r="N17" s="496"/>
    </row>
    <row r="18" spans="1:14" ht="16.5" thickTop="1" thickBot="1">
      <c r="A18" s="380">
        <v>1073</v>
      </c>
      <c r="B18" s="295" t="s">
        <v>492</v>
      </c>
      <c r="C18" s="74">
        <f t="shared" si="0"/>
        <v>1370</v>
      </c>
      <c r="D18" s="74">
        <v>12</v>
      </c>
      <c r="E18" s="74">
        <v>0</v>
      </c>
      <c r="F18" s="74">
        <v>0</v>
      </c>
      <c r="G18" s="74">
        <v>20</v>
      </c>
      <c r="H18" s="74">
        <v>16</v>
      </c>
      <c r="I18" s="74">
        <v>181</v>
      </c>
      <c r="J18" s="74">
        <v>8</v>
      </c>
      <c r="K18" s="74">
        <v>0</v>
      </c>
      <c r="L18" s="74">
        <v>1133</v>
      </c>
      <c r="M18" s="491" t="s">
        <v>421</v>
      </c>
      <c r="N18" s="492"/>
    </row>
    <row r="19" spans="1:14" ht="16.5" thickTop="1" thickBot="1">
      <c r="A19" s="379">
        <v>1079</v>
      </c>
      <c r="B19" s="292" t="s">
        <v>494</v>
      </c>
      <c r="C19" s="49">
        <f t="shared" si="0"/>
        <v>1608</v>
      </c>
      <c r="D19" s="49">
        <v>113</v>
      </c>
      <c r="E19" s="49">
        <v>75</v>
      </c>
      <c r="F19" s="49">
        <v>11</v>
      </c>
      <c r="G19" s="49">
        <v>26</v>
      </c>
      <c r="H19" s="49">
        <v>116</v>
      </c>
      <c r="I19" s="49">
        <v>156</v>
      </c>
      <c r="J19" s="49">
        <v>111</v>
      </c>
      <c r="K19" s="49">
        <v>98</v>
      </c>
      <c r="L19" s="49">
        <v>902</v>
      </c>
      <c r="M19" s="495" t="s">
        <v>493</v>
      </c>
      <c r="N19" s="496"/>
    </row>
    <row r="20" spans="1:14" s="5" customFormat="1" ht="15" customHeight="1" thickTop="1" thickBot="1">
      <c r="A20" s="124">
        <v>13</v>
      </c>
      <c r="B20" s="291" t="s">
        <v>389</v>
      </c>
      <c r="C20" s="73">
        <f t="shared" si="0"/>
        <v>643</v>
      </c>
      <c r="D20" s="73">
        <v>19</v>
      </c>
      <c r="E20" s="73">
        <v>0</v>
      </c>
      <c r="F20" s="73">
        <v>0</v>
      </c>
      <c r="G20" s="73">
        <v>48</v>
      </c>
      <c r="H20" s="73">
        <v>0</v>
      </c>
      <c r="I20" s="73">
        <v>0</v>
      </c>
      <c r="J20" s="73">
        <v>0</v>
      </c>
      <c r="K20" s="73">
        <v>0</v>
      </c>
      <c r="L20" s="73">
        <v>576</v>
      </c>
      <c r="M20" s="497" t="s">
        <v>425</v>
      </c>
      <c r="N20" s="498"/>
    </row>
    <row r="21" spans="1:14" ht="16.5" thickTop="1" thickBot="1">
      <c r="A21" s="379">
        <v>1392</v>
      </c>
      <c r="B21" s="292" t="s">
        <v>559</v>
      </c>
      <c r="C21" s="49">
        <f t="shared" si="0"/>
        <v>643</v>
      </c>
      <c r="D21" s="49">
        <v>19</v>
      </c>
      <c r="E21" s="49">
        <v>0</v>
      </c>
      <c r="F21" s="49">
        <v>0</v>
      </c>
      <c r="G21" s="49">
        <v>48</v>
      </c>
      <c r="H21" s="49">
        <v>0</v>
      </c>
      <c r="I21" s="49">
        <v>0</v>
      </c>
      <c r="J21" s="49">
        <v>0</v>
      </c>
      <c r="K21" s="49">
        <v>0</v>
      </c>
      <c r="L21" s="49">
        <v>576</v>
      </c>
      <c r="M21" s="495" t="s">
        <v>426</v>
      </c>
      <c r="N21" s="496"/>
    </row>
    <row r="22" spans="1:14" s="5" customFormat="1" ht="15" customHeight="1" thickTop="1" thickBot="1">
      <c r="A22" s="124">
        <v>14</v>
      </c>
      <c r="B22" s="291" t="s">
        <v>390</v>
      </c>
      <c r="C22" s="73">
        <f t="shared" si="0"/>
        <v>89478</v>
      </c>
      <c r="D22" s="73">
        <v>1784</v>
      </c>
      <c r="E22" s="73">
        <v>509</v>
      </c>
      <c r="F22" s="73">
        <v>0</v>
      </c>
      <c r="G22" s="73">
        <v>1415</v>
      </c>
      <c r="H22" s="73">
        <v>1932</v>
      </c>
      <c r="I22" s="73">
        <v>3375</v>
      </c>
      <c r="J22" s="73">
        <v>1539</v>
      </c>
      <c r="K22" s="73">
        <v>1077</v>
      </c>
      <c r="L22" s="73">
        <v>77847</v>
      </c>
      <c r="M22" s="497" t="s">
        <v>641</v>
      </c>
      <c r="N22" s="498"/>
    </row>
    <row r="23" spans="1:14" ht="22.5" customHeight="1" thickTop="1" thickBot="1">
      <c r="A23" s="379">
        <v>1412</v>
      </c>
      <c r="B23" s="292" t="s">
        <v>556</v>
      </c>
      <c r="C23" s="49">
        <f t="shared" si="0"/>
        <v>89478</v>
      </c>
      <c r="D23" s="49">
        <v>1784</v>
      </c>
      <c r="E23" s="49">
        <v>509</v>
      </c>
      <c r="F23" s="49">
        <v>0</v>
      </c>
      <c r="G23" s="49">
        <v>1415</v>
      </c>
      <c r="H23" s="49">
        <v>1932</v>
      </c>
      <c r="I23" s="49">
        <v>3375</v>
      </c>
      <c r="J23" s="49">
        <v>1539</v>
      </c>
      <c r="K23" s="49">
        <v>1077</v>
      </c>
      <c r="L23" s="49">
        <v>77847</v>
      </c>
      <c r="M23" s="495" t="s">
        <v>561</v>
      </c>
      <c r="N23" s="496"/>
    </row>
    <row r="24" spans="1:14" s="5" customFormat="1" ht="35.25" thickTop="1" thickBot="1">
      <c r="A24" s="124">
        <v>16</v>
      </c>
      <c r="B24" s="291" t="s">
        <v>551</v>
      </c>
      <c r="C24" s="73">
        <f t="shared" si="0"/>
        <v>9364</v>
      </c>
      <c r="D24" s="73">
        <v>205</v>
      </c>
      <c r="E24" s="73">
        <v>0</v>
      </c>
      <c r="F24" s="73">
        <v>0</v>
      </c>
      <c r="G24" s="73">
        <v>205</v>
      </c>
      <c r="H24" s="73">
        <v>0</v>
      </c>
      <c r="I24" s="73">
        <v>0</v>
      </c>
      <c r="J24" s="73">
        <v>411</v>
      </c>
      <c r="K24" s="73">
        <v>0</v>
      </c>
      <c r="L24" s="73">
        <v>8543</v>
      </c>
      <c r="M24" s="497" t="s">
        <v>552</v>
      </c>
      <c r="N24" s="498"/>
    </row>
    <row r="25" spans="1:14" ht="16.5" thickTop="1" thickBot="1">
      <c r="A25" s="379">
        <v>1622</v>
      </c>
      <c r="B25" s="292" t="s">
        <v>550</v>
      </c>
      <c r="C25" s="49">
        <f t="shared" si="0"/>
        <v>9364</v>
      </c>
      <c r="D25" s="49">
        <v>205</v>
      </c>
      <c r="E25" s="49">
        <v>0</v>
      </c>
      <c r="F25" s="49">
        <v>0</v>
      </c>
      <c r="G25" s="49">
        <v>205</v>
      </c>
      <c r="H25" s="49">
        <v>0</v>
      </c>
      <c r="I25" s="49">
        <v>0</v>
      </c>
      <c r="J25" s="49">
        <v>411</v>
      </c>
      <c r="K25" s="49">
        <v>0</v>
      </c>
      <c r="L25" s="49">
        <v>8543</v>
      </c>
      <c r="M25" s="495" t="s">
        <v>553</v>
      </c>
      <c r="N25" s="496"/>
    </row>
    <row r="26" spans="1:14" s="5" customFormat="1" ht="15" customHeight="1" thickTop="1" thickBot="1">
      <c r="A26" s="124">
        <v>18</v>
      </c>
      <c r="B26" s="291" t="s">
        <v>619</v>
      </c>
      <c r="C26" s="73">
        <f t="shared" si="0"/>
        <v>1348</v>
      </c>
      <c r="D26" s="73">
        <v>642</v>
      </c>
      <c r="E26" s="73">
        <v>0</v>
      </c>
      <c r="F26" s="73">
        <v>0</v>
      </c>
      <c r="G26" s="73">
        <v>321</v>
      </c>
      <c r="H26" s="73">
        <v>134</v>
      </c>
      <c r="I26" s="73">
        <v>64</v>
      </c>
      <c r="J26" s="73">
        <v>0</v>
      </c>
      <c r="K26" s="73">
        <v>187</v>
      </c>
      <c r="L26" s="73">
        <v>0</v>
      </c>
      <c r="M26" s="497" t="s">
        <v>433</v>
      </c>
      <c r="N26" s="498"/>
    </row>
    <row r="27" spans="1:14" ht="16.5" thickTop="1" thickBot="1">
      <c r="A27" s="379">
        <v>1811</v>
      </c>
      <c r="B27" s="292" t="s">
        <v>392</v>
      </c>
      <c r="C27" s="49">
        <f t="shared" si="0"/>
        <v>1348</v>
      </c>
      <c r="D27" s="49">
        <v>642</v>
      </c>
      <c r="E27" s="49">
        <v>0</v>
      </c>
      <c r="F27" s="49">
        <v>0</v>
      </c>
      <c r="G27" s="49">
        <v>321</v>
      </c>
      <c r="H27" s="49">
        <v>134</v>
      </c>
      <c r="I27" s="49">
        <v>64</v>
      </c>
      <c r="J27" s="49">
        <v>0</v>
      </c>
      <c r="K27" s="49">
        <v>187</v>
      </c>
      <c r="L27" s="49">
        <v>0</v>
      </c>
      <c r="M27" s="495" t="s">
        <v>434</v>
      </c>
      <c r="N27" s="496"/>
    </row>
    <row r="28" spans="1:14" s="5" customFormat="1" ht="15" customHeight="1" thickTop="1" thickBot="1">
      <c r="A28" s="124">
        <v>20</v>
      </c>
      <c r="B28" s="291" t="s">
        <v>546</v>
      </c>
      <c r="C28" s="73">
        <f t="shared" si="0"/>
        <v>501</v>
      </c>
      <c r="D28" s="73">
        <v>21</v>
      </c>
      <c r="E28" s="73">
        <v>0</v>
      </c>
      <c r="F28" s="73">
        <v>0</v>
      </c>
      <c r="G28" s="73">
        <v>0</v>
      </c>
      <c r="H28" s="73">
        <v>0</v>
      </c>
      <c r="I28" s="73">
        <v>0</v>
      </c>
      <c r="J28" s="73">
        <v>0</v>
      </c>
      <c r="K28" s="73">
        <v>0</v>
      </c>
      <c r="L28" s="73">
        <v>480</v>
      </c>
      <c r="M28" s="497" t="s">
        <v>437</v>
      </c>
      <c r="N28" s="498"/>
    </row>
    <row r="29" spans="1:14" s="5" customFormat="1" ht="17.25" thickTop="1" thickBot="1">
      <c r="A29" s="172">
        <v>23</v>
      </c>
      <c r="B29" s="294" t="s">
        <v>545</v>
      </c>
      <c r="C29" s="51">
        <f t="shared" si="0"/>
        <v>1782</v>
      </c>
      <c r="D29" s="51">
        <v>0</v>
      </c>
      <c r="E29" s="51">
        <v>0</v>
      </c>
      <c r="F29" s="51">
        <v>0</v>
      </c>
      <c r="G29" s="51">
        <v>0</v>
      </c>
      <c r="H29" s="51">
        <v>238</v>
      </c>
      <c r="I29" s="51">
        <v>0</v>
      </c>
      <c r="J29" s="51">
        <v>0</v>
      </c>
      <c r="K29" s="51">
        <v>0</v>
      </c>
      <c r="L29" s="51">
        <v>1544</v>
      </c>
      <c r="M29" s="489" t="s">
        <v>440</v>
      </c>
      <c r="N29" s="490"/>
    </row>
    <row r="30" spans="1:14" ht="16.5" thickTop="1" thickBot="1">
      <c r="A30" s="380">
        <v>2310</v>
      </c>
      <c r="B30" s="295" t="s">
        <v>396</v>
      </c>
      <c r="C30" s="74">
        <f t="shared" si="0"/>
        <v>1782</v>
      </c>
      <c r="D30" s="74">
        <v>0</v>
      </c>
      <c r="E30" s="74">
        <v>0</v>
      </c>
      <c r="F30" s="74">
        <v>0</v>
      </c>
      <c r="G30" s="74">
        <v>0</v>
      </c>
      <c r="H30" s="74">
        <v>238</v>
      </c>
      <c r="I30" s="74">
        <v>0</v>
      </c>
      <c r="J30" s="74">
        <v>0</v>
      </c>
      <c r="K30" s="74">
        <v>0</v>
      </c>
      <c r="L30" s="74">
        <v>1544</v>
      </c>
      <c r="M30" s="491" t="s">
        <v>441</v>
      </c>
      <c r="N30" s="492"/>
    </row>
    <row r="31" spans="1:14" s="5" customFormat="1" ht="24" thickTop="1" thickBot="1">
      <c r="A31" s="172">
        <v>25</v>
      </c>
      <c r="B31" s="294" t="s">
        <v>536</v>
      </c>
      <c r="C31" s="51">
        <f t="shared" si="0"/>
        <v>36211</v>
      </c>
      <c r="D31" s="51">
        <v>1457</v>
      </c>
      <c r="E31" s="51">
        <v>133</v>
      </c>
      <c r="F31" s="51">
        <v>0</v>
      </c>
      <c r="G31" s="51">
        <v>378</v>
      </c>
      <c r="H31" s="51">
        <v>3027</v>
      </c>
      <c r="I31" s="51">
        <v>146</v>
      </c>
      <c r="J31" s="51">
        <v>1424</v>
      </c>
      <c r="K31" s="51">
        <v>479</v>
      </c>
      <c r="L31" s="51">
        <v>29167</v>
      </c>
      <c r="M31" s="489" t="s">
        <v>532</v>
      </c>
      <c r="N31" s="490"/>
    </row>
    <row r="32" spans="1:14" ht="16.5" thickTop="1" thickBot="1">
      <c r="A32" s="380">
        <v>2511</v>
      </c>
      <c r="B32" s="295" t="s">
        <v>400</v>
      </c>
      <c r="C32" s="74">
        <f t="shared" si="0"/>
        <v>36211</v>
      </c>
      <c r="D32" s="74">
        <v>1457</v>
      </c>
      <c r="E32" s="74">
        <v>133</v>
      </c>
      <c r="F32" s="74">
        <v>0</v>
      </c>
      <c r="G32" s="74">
        <v>378</v>
      </c>
      <c r="H32" s="74">
        <v>3027</v>
      </c>
      <c r="I32" s="74">
        <v>146</v>
      </c>
      <c r="J32" s="74">
        <v>1424</v>
      </c>
      <c r="K32" s="74">
        <v>479</v>
      </c>
      <c r="L32" s="74">
        <v>29167</v>
      </c>
      <c r="M32" s="491" t="s">
        <v>446</v>
      </c>
      <c r="N32" s="492"/>
    </row>
    <row r="33" spans="1:14" s="5" customFormat="1" ht="17.25" thickTop="1" thickBot="1">
      <c r="A33" s="172">
        <v>27</v>
      </c>
      <c r="B33" s="294" t="s">
        <v>401</v>
      </c>
      <c r="C33" s="51">
        <f t="shared" si="0"/>
        <v>72</v>
      </c>
      <c r="D33" s="51">
        <v>0</v>
      </c>
      <c r="E33" s="51">
        <v>0</v>
      </c>
      <c r="F33" s="51">
        <v>0</v>
      </c>
      <c r="G33" s="51">
        <v>0</v>
      </c>
      <c r="H33" s="51">
        <v>0</v>
      </c>
      <c r="I33" s="51">
        <v>0</v>
      </c>
      <c r="J33" s="51">
        <v>0</v>
      </c>
      <c r="K33" s="51">
        <v>0</v>
      </c>
      <c r="L33" s="51">
        <v>72</v>
      </c>
      <c r="M33" s="489" t="s">
        <v>448</v>
      </c>
      <c r="N33" s="490"/>
    </row>
    <row r="34" spans="1:14" ht="16.5" thickTop="1" thickBot="1">
      <c r="A34" s="380">
        <v>2790</v>
      </c>
      <c r="B34" s="295" t="s">
        <v>523</v>
      </c>
      <c r="C34" s="74">
        <f t="shared" si="0"/>
        <v>72</v>
      </c>
      <c r="D34" s="74">
        <v>0</v>
      </c>
      <c r="E34" s="74">
        <v>0</v>
      </c>
      <c r="F34" s="74">
        <v>0</v>
      </c>
      <c r="G34" s="74">
        <v>0</v>
      </c>
      <c r="H34" s="74">
        <v>0</v>
      </c>
      <c r="I34" s="74">
        <v>0</v>
      </c>
      <c r="J34" s="74">
        <v>0</v>
      </c>
      <c r="K34" s="74">
        <v>0</v>
      </c>
      <c r="L34" s="74">
        <v>72</v>
      </c>
      <c r="M34" s="491" t="s">
        <v>450</v>
      </c>
      <c r="N34" s="492"/>
    </row>
    <row r="35" spans="1:14" s="5" customFormat="1" ht="17.25" thickTop="1" thickBot="1">
      <c r="A35" s="172">
        <v>31</v>
      </c>
      <c r="B35" s="294" t="s">
        <v>403</v>
      </c>
      <c r="C35" s="51">
        <f t="shared" si="0"/>
        <v>5767</v>
      </c>
      <c r="D35" s="51">
        <v>222</v>
      </c>
      <c r="E35" s="51">
        <v>0</v>
      </c>
      <c r="F35" s="51">
        <v>0</v>
      </c>
      <c r="G35" s="51">
        <v>0</v>
      </c>
      <c r="H35" s="51">
        <v>222</v>
      </c>
      <c r="I35" s="51">
        <v>0</v>
      </c>
      <c r="J35" s="51">
        <v>0</v>
      </c>
      <c r="K35" s="51">
        <v>0</v>
      </c>
      <c r="L35" s="51">
        <v>5323</v>
      </c>
      <c r="M35" s="489" t="s">
        <v>454</v>
      </c>
      <c r="N35" s="490"/>
    </row>
    <row r="36" spans="1:14" ht="16.5" thickTop="1" thickBot="1">
      <c r="A36" s="380">
        <v>3100</v>
      </c>
      <c r="B36" s="295" t="s">
        <v>403</v>
      </c>
      <c r="C36" s="74">
        <f t="shared" si="0"/>
        <v>5767</v>
      </c>
      <c r="D36" s="74">
        <v>222</v>
      </c>
      <c r="E36" s="74">
        <v>0</v>
      </c>
      <c r="F36" s="74">
        <v>0</v>
      </c>
      <c r="G36" s="74">
        <v>0</v>
      </c>
      <c r="H36" s="74">
        <v>222</v>
      </c>
      <c r="I36" s="74">
        <v>0</v>
      </c>
      <c r="J36" s="74">
        <v>0</v>
      </c>
      <c r="K36" s="74">
        <v>0</v>
      </c>
      <c r="L36" s="74">
        <v>5323</v>
      </c>
      <c r="M36" s="491" t="s">
        <v>455</v>
      </c>
      <c r="N36" s="492"/>
    </row>
    <row r="37" spans="1:14" s="5" customFormat="1" ht="17.25" thickTop="1" thickBot="1">
      <c r="A37" s="172">
        <v>32</v>
      </c>
      <c r="B37" s="294" t="s">
        <v>404</v>
      </c>
      <c r="C37" s="51">
        <f t="shared" si="0"/>
        <v>361</v>
      </c>
      <c r="D37" s="51">
        <v>28</v>
      </c>
      <c r="E37" s="51">
        <v>0</v>
      </c>
      <c r="F37" s="51">
        <v>0</v>
      </c>
      <c r="G37" s="51">
        <v>0</v>
      </c>
      <c r="H37" s="51">
        <v>0</v>
      </c>
      <c r="I37" s="51">
        <v>0</v>
      </c>
      <c r="J37" s="51">
        <v>0</v>
      </c>
      <c r="K37" s="51">
        <v>0</v>
      </c>
      <c r="L37" s="51">
        <v>333</v>
      </c>
      <c r="M37" s="489" t="s">
        <v>456</v>
      </c>
      <c r="N37" s="490"/>
    </row>
    <row r="38" spans="1:14" ht="16.5" thickTop="1" thickBot="1">
      <c r="A38" s="380">
        <v>3290</v>
      </c>
      <c r="B38" s="295" t="s">
        <v>405</v>
      </c>
      <c r="C38" s="74">
        <f t="shared" si="0"/>
        <v>361</v>
      </c>
      <c r="D38" s="74">
        <v>28</v>
      </c>
      <c r="E38" s="74">
        <v>0</v>
      </c>
      <c r="F38" s="74">
        <v>0</v>
      </c>
      <c r="G38" s="74">
        <v>0</v>
      </c>
      <c r="H38" s="74">
        <v>0</v>
      </c>
      <c r="I38" s="74">
        <v>0</v>
      </c>
      <c r="J38" s="74">
        <v>0</v>
      </c>
      <c r="K38" s="74">
        <v>0</v>
      </c>
      <c r="L38" s="74">
        <v>333</v>
      </c>
      <c r="M38" s="491" t="s">
        <v>457</v>
      </c>
      <c r="N38" s="492"/>
    </row>
    <row r="39" spans="1:14" s="5" customFormat="1" ht="17.25" thickTop="1" thickBot="1">
      <c r="A39" s="172">
        <v>33</v>
      </c>
      <c r="B39" s="294" t="s">
        <v>508</v>
      </c>
      <c r="C39" s="51">
        <f t="shared" si="0"/>
        <v>474</v>
      </c>
      <c r="D39" s="51">
        <v>6</v>
      </c>
      <c r="E39" s="51">
        <v>0</v>
      </c>
      <c r="F39" s="51">
        <v>12</v>
      </c>
      <c r="G39" s="51">
        <v>0</v>
      </c>
      <c r="H39" s="51">
        <v>0</v>
      </c>
      <c r="I39" s="51">
        <v>24</v>
      </c>
      <c r="J39" s="51">
        <v>0</v>
      </c>
      <c r="K39" s="51">
        <v>0</v>
      </c>
      <c r="L39" s="51">
        <v>432</v>
      </c>
      <c r="M39" s="489" t="s">
        <v>458</v>
      </c>
      <c r="N39" s="490"/>
    </row>
    <row r="40" spans="1:14" ht="15.75" thickTop="1">
      <c r="A40" s="381">
        <v>3314</v>
      </c>
      <c r="B40" s="340" t="s">
        <v>634</v>
      </c>
      <c r="C40" s="74">
        <f t="shared" si="0"/>
        <v>474</v>
      </c>
      <c r="D40" s="74">
        <v>6</v>
      </c>
      <c r="E40" s="74">
        <v>0</v>
      </c>
      <c r="F40" s="74">
        <v>12</v>
      </c>
      <c r="G40" s="74">
        <v>0</v>
      </c>
      <c r="H40" s="74">
        <v>0</v>
      </c>
      <c r="I40" s="74">
        <v>24</v>
      </c>
      <c r="J40" s="74">
        <v>0</v>
      </c>
      <c r="K40" s="74">
        <v>0</v>
      </c>
      <c r="L40" s="74">
        <v>432</v>
      </c>
      <c r="M40" s="513" t="s">
        <v>631</v>
      </c>
      <c r="N40" s="514"/>
    </row>
    <row r="41" spans="1:14" s="180" customFormat="1" ht="30" customHeight="1">
      <c r="A41" s="526" t="s">
        <v>4</v>
      </c>
      <c r="B41" s="527"/>
      <c r="C41" s="341">
        <f t="shared" si="0"/>
        <v>169128</v>
      </c>
      <c r="D41" s="339">
        <f t="shared" ref="D41:K41" si="1">D9+D14</f>
        <v>5857</v>
      </c>
      <c r="E41" s="339">
        <f t="shared" si="1"/>
        <v>841</v>
      </c>
      <c r="F41" s="339">
        <f t="shared" si="1"/>
        <v>23</v>
      </c>
      <c r="G41" s="339">
        <f t="shared" si="1"/>
        <v>2506</v>
      </c>
      <c r="H41" s="339">
        <f t="shared" si="1"/>
        <v>5910</v>
      </c>
      <c r="I41" s="339">
        <f t="shared" si="1"/>
        <v>4431</v>
      </c>
      <c r="J41" s="339">
        <f t="shared" si="1"/>
        <v>4791</v>
      </c>
      <c r="K41" s="339">
        <f t="shared" si="1"/>
        <v>1841</v>
      </c>
      <c r="L41" s="342">
        <f>L9+L14</f>
        <v>142928</v>
      </c>
      <c r="M41" s="515" t="s">
        <v>0</v>
      </c>
      <c r="N41" s="516"/>
    </row>
    <row r="42" spans="1:14">
      <c r="A42" s="7"/>
      <c r="B42" s="1"/>
    </row>
    <row r="43" spans="1:14">
      <c r="A43" s="7"/>
      <c r="B43" s="1"/>
    </row>
    <row r="44" spans="1:14">
      <c r="A44" s="7"/>
      <c r="B44" s="1"/>
    </row>
    <row r="45" spans="1:14">
      <c r="A45" s="7"/>
      <c r="B45" s="1"/>
    </row>
    <row r="47" spans="1:14">
      <c r="A47" s="7"/>
      <c r="B47" s="1"/>
    </row>
    <row r="48" spans="1:14">
      <c r="A48" s="7"/>
      <c r="B48" s="1"/>
    </row>
    <row r="49" spans="1:2">
      <c r="A49" s="7"/>
      <c r="B49" s="1"/>
    </row>
    <row r="50" spans="1:2">
      <c r="A50" s="7"/>
      <c r="B50" s="1"/>
    </row>
    <row r="51" spans="1:2">
      <c r="A51" s="7"/>
      <c r="B51" s="1"/>
    </row>
    <row r="52" spans="1:2">
      <c r="A52" s="7"/>
      <c r="B52" s="1"/>
    </row>
    <row r="53" spans="1:2">
      <c r="A53" s="7"/>
      <c r="B53" s="1"/>
    </row>
    <row r="54" spans="1:2">
      <c r="A54" s="7"/>
      <c r="B54" s="1"/>
    </row>
    <row r="55" spans="1:2">
      <c r="A55" s="7"/>
      <c r="B55" s="1"/>
    </row>
    <row r="56" spans="1:2">
      <c r="A56" s="7"/>
      <c r="B56" s="1"/>
    </row>
    <row r="57" spans="1:2">
      <c r="A57" s="7"/>
      <c r="B57" s="1"/>
    </row>
    <row r="58" spans="1:2">
      <c r="A58" s="7"/>
      <c r="B58" s="1"/>
    </row>
    <row r="59" spans="1:2">
      <c r="A59" s="7"/>
      <c r="B59" s="1"/>
    </row>
    <row r="60" spans="1:2">
      <c r="A60" s="7"/>
      <c r="B60" s="1"/>
    </row>
    <row r="61" spans="1:2">
      <c r="A61" s="7"/>
      <c r="B61" s="1"/>
    </row>
    <row r="62" spans="1:2">
      <c r="A62" s="7"/>
      <c r="B62" s="1"/>
    </row>
    <row r="63" spans="1:2">
      <c r="A63" s="7"/>
      <c r="B63" s="1"/>
    </row>
    <row r="64" spans="1:2">
      <c r="A64" s="7"/>
      <c r="B64" s="1"/>
    </row>
    <row r="65" spans="1:8">
      <c r="A65" s="7"/>
      <c r="B65" s="1"/>
    </row>
    <row r="66" spans="1:8">
      <c r="A66" s="7"/>
      <c r="B66" s="1"/>
    </row>
    <row r="68" spans="1:8">
      <c r="A68" s="7"/>
      <c r="B68" s="1"/>
      <c r="C68" s="106" t="e">
        <f>C15+#REF!+#REF!+C19+#REF!+C20+#REF!+C21+C22+#REF!+#REF!+#REF!+#REF!+#REF!+#REF!+C28+#REF!+#REF!+C30+C31+C33+C34+C36+C37+C38+C40+C42+C43+C44+C46+C47+C48+C49+C50+C52+C54+C56+C58+C59+C61+C64</f>
        <v>#REF!</v>
      </c>
      <c r="D68" s="106" t="e">
        <f>D15+#REF!+#REF!+D19+#REF!+D20+#REF!+D21+D22+#REF!+#REF!+#REF!+#REF!+#REF!+#REF!+D28+#REF!+#REF!+D30+D31+D33+D34+D36+D37+D38+D40+D42+D43+D44+D46+D47+D48+D49+D50+D52+D54+D56+D58+D59+D61+D64</f>
        <v>#REF!</v>
      </c>
      <c r="E68" s="106" t="e">
        <f>E15+#REF!+#REF!+E19+#REF!+E20+#REF!+E21+E22+#REF!+#REF!+#REF!+#REF!+#REF!+#REF!+E28+#REF!+#REF!+E30+E31+E33+E34+E36+E37+E38+E40+E42+E43+E44+E46+E47+E48+E49+E50+E52+E54+E56+E58+E59+E61+E64</f>
        <v>#REF!</v>
      </c>
      <c r="F68" s="106" t="e">
        <f>F15+#REF!+#REF!+F19+#REF!+F20+#REF!+F21+F22+#REF!+#REF!+#REF!+#REF!+#REF!+#REF!+F28+#REF!+#REF!+F30+F31+F33+F34+F36+F37+F38+F40+F42+F43+F44+F46+F47+F48+F49+F50+F52+F54+F56+F58+F59+F61+F64</f>
        <v>#REF!</v>
      </c>
      <c r="G68" s="106" t="e">
        <f>G15+#REF!+#REF!+G19+#REF!+G20+#REF!+G21+G22+#REF!+#REF!+#REF!+#REF!+#REF!+#REF!+G28+#REF!+#REF!+G30+G31+G33+G34+G36+G37+G38+G40+G42+G43+G44+G46+G47+G48+G49+G50+G52+G54+G56+G58+G59+G61+G64</f>
        <v>#REF!</v>
      </c>
      <c r="H68" s="106" t="e">
        <f>H15+#REF!+#REF!+H19+#REF!+H20+#REF!+H21+H22+#REF!+#REF!+#REF!+#REF!+#REF!+#REF!+H28+#REF!+#REF!+H30+H31+H33+H34+H36+H37+H38+H40+H42+H43+H44+H46+H47+H48+H49+H50+H52+H54+H56+H58+H59+H61+H64</f>
        <v>#REF!</v>
      </c>
    </row>
  </sheetData>
  <mergeCells count="43">
    <mergeCell ref="M11:N11"/>
    <mergeCell ref="M40:N40"/>
    <mergeCell ref="M41:N41"/>
    <mergeCell ref="A41:B41"/>
    <mergeCell ref="M29:N29"/>
    <mergeCell ref="M30:N30"/>
    <mergeCell ref="M31:N31"/>
    <mergeCell ref="M32:N32"/>
    <mergeCell ref="M33:N33"/>
    <mergeCell ref="M34:N34"/>
    <mergeCell ref="M35:N35"/>
    <mergeCell ref="M36:N36"/>
    <mergeCell ref="M37:N37"/>
    <mergeCell ref="M38:N38"/>
    <mergeCell ref="M39:N39"/>
    <mergeCell ref="M17:N17"/>
    <mergeCell ref="M21:N21"/>
    <mergeCell ref="M18:N18"/>
    <mergeCell ref="M23:N23"/>
    <mergeCell ref="M20:N20"/>
    <mergeCell ref="M19:N19"/>
    <mergeCell ref="M26:N26"/>
    <mergeCell ref="M22:N22"/>
    <mergeCell ref="M24:N24"/>
    <mergeCell ref="M28:N28"/>
    <mergeCell ref="M25:N25"/>
    <mergeCell ref="M27:N27"/>
    <mergeCell ref="M16:N16"/>
    <mergeCell ref="A1:N1"/>
    <mergeCell ref="M7:N8"/>
    <mergeCell ref="A6:B6"/>
    <mergeCell ref="C6:L6"/>
    <mergeCell ref="B7:B8"/>
    <mergeCell ref="A2:N2"/>
    <mergeCell ref="A3:N3"/>
    <mergeCell ref="A4:N4"/>
    <mergeCell ref="M15:N15"/>
    <mergeCell ref="A5:N5"/>
    <mergeCell ref="M9:N9"/>
    <mergeCell ref="M12:N12"/>
    <mergeCell ref="M13:N13"/>
    <mergeCell ref="M14:N14"/>
    <mergeCell ref="M10:N10"/>
  </mergeCells>
  <phoneticPr fontId="0" type="noConversion"/>
  <printOptions horizontalCentered="1" verticalCentered="1"/>
  <pageMargins left="0" right="0" top="0" bottom="0" header="0.51181102362204722" footer="0.51181102362204722"/>
  <pageSetup paperSize="9" scale="7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68"/>
  <sheetViews>
    <sheetView view="pageBreakPreview" zoomScale="90" zoomScaleNormal="100" zoomScaleSheetLayoutView="90" workbookViewId="0">
      <selection activeCell="A5" sqref="A5:M5"/>
    </sheetView>
  </sheetViews>
  <sheetFormatPr defaultRowHeight="20.25" customHeight="1"/>
  <cols>
    <col min="1" max="1" width="5.77734375" style="382" customWidth="1"/>
    <col min="2" max="2" width="40.6640625" style="3" customWidth="1"/>
    <col min="3" max="3" width="7.77734375" style="5" customWidth="1"/>
    <col min="4" max="4" width="7.77734375" style="1" customWidth="1"/>
    <col min="5" max="6" width="7.77734375" style="5" customWidth="1"/>
    <col min="7" max="8" width="6.77734375" style="1" customWidth="1"/>
    <col min="9" max="9" width="7.77734375" style="5" customWidth="1"/>
    <col min="10" max="10" width="7.21875" style="1" bestFit="1" customWidth="1"/>
    <col min="11" max="11" width="7.109375" style="1" bestFit="1" customWidth="1"/>
    <col min="12" max="12" width="40.6640625" style="1" customWidth="1"/>
    <col min="13" max="13" width="5.77734375" style="1" customWidth="1"/>
    <col min="14" max="16384" width="8.88671875" style="1"/>
  </cols>
  <sheetData>
    <row r="1" spans="1:15" s="11" customFormat="1" ht="20.25" customHeight="1">
      <c r="A1" s="521"/>
      <c r="B1" s="521"/>
      <c r="C1" s="521"/>
      <c r="D1" s="521"/>
      <c r="E1" s="521"/>
      <c r="F1" s="521"/>
      <c r="G1" s="521"/>
      <c r="H1" s="521"/>
      <c r="I1" s="521"/>
      <c r="J1" s="521"/>
      <c r="K1" s="521"/>
      <c r="L1" s="521"/>
      <c r="M1" s="521"/>
      <c r="N1" s="12"/>
      <c r="O1" s="12"/>
    </row>
    <row r="2" spans="1:15" ht="20.25" customHeight="1">
      <c r="A2" s="507" t="s">
        <v>115</v>
      </c>
      <c r="B2" s="507"/>
      <c r="C2" s="507"/>
      <c r="D2" s="507"/>
      <c r="E2" s="507"/>
      <c r="F2" s="507"/>
      <c r="G2" s="507"/>
      <c r="H2" s="507"/>
      <c r="I2" s="507"/>
      <c r="J2" s="507"/>
      <c r="K2" s="507"/>
      <c r="L2" s="507"/>
      <c r="M2" s="507"/>
    </row>
    <row r="3" spans="1:15" ht="20.25" customHeight="1">
      <c r="A3" s="507" t="s">
        <v>269</v>
      </c>
      <c r="B3" s="507"/>
      <c r="C3" s="507"/>
      <c r="D3" s="507"/>
      <c r="E3" s="507"/>
      <c r="F3" s="507"/>
      <c r="G3" s="507"/>
      <c r="H3" s="507"/>
      <c r="I3" s="507"/>
      <c r="J3" s="507"/>
      <c r="K3" s="507"/>
      <c r="L3" s="507"/>
      <c r="M3" s="507"/>
    </row>
    <row r="4" spans="1:15" ht="20.25" customHeight="1">
      <c r="A4" s="508" t="s">
        <v>116</v>
      </c>
      <c r="B4" s="508"/>
      <c r="C4" s="508"/>
      <c r="D4" s="508"/>
      <c r="E4" s="508"/>
      <c r="F4" s="508"/>
      <c r="G4" s="508"/>
      <c r="H4" s="508"/>
      <c r="I4" s="508"/>
      <c r="J4" s="508"/>
      <c r="K4" s="508"/>
      <c r="L4" s="508"/>
      <c r="M4" s="508"/>
    </row>
    <row r="5" spans="1:15" ht="20.25" customHeight="1">
      <c r="A5" s="508" t="s">
        <v>270</v>
      </c>
      <c r="B5" s="508"/>
      <c r="C5" s="508"/>
      <c r="D5" s="508"/>
      <c r="E5" s="508"/>
      <c r="F5" s="508"/>
      <c r="G5" s="508"/>
      <c r="H5" s="508"/>
      <c r="I5" s="508"/>
      <c r="J5" s="508"/>
      <c r="K5" s="508"/>
      <c r="L5" s="508"/>
      <c r="M5" s="508"/>
    </row>
    <row r="6" spans="1:15" ht="20.25" customHeight="1">
      <c r="A6" s="525" t="s">
        <v>584</v>
      </c>
      <c r="B6" s="525"/>
      <c r="C6" s="510">
        <v>2015</v>
      </c>
      <c r="D6" s="510"/>
      <c r="E6" s="510"/>
      <c r="F6" s="510"/>
      <c r="G6" s="510"/>
      <c r="H6" s="510"/>
      <c r="I6" s="510"/>
      <c r="J6" s="510"/>
      <c r="K6" s="510"/>
      <c r="L6" s="36"/>
      <c r="M6" s="162" t="s">
        <v>251</v>
      </c>
    </row>
    <row r="7" spans="1:15" ht="22.5" customHeight="1">
      <c r="A7" s="466" t="s">
        <v>280</v>
      </c>
      <c r="B7" s="528" t="s">
        <v>3</v>
      </c>
      <c r="C7" s="531" t="s">
        <v>52</v>
      </c>
      <c r="D7" s="531" t="s">
        <v>53</v>
      </c>
      <c r="E7" s="531" t="s">
        <v>54</v>
      </c>
      <c r="F7" s="531" t="s">
        <v>55</v>
      </c>
      <c r="G7" s="531"/>
      <c r="H7" s="531"/>
      <c r="I7" s="531" t="s">
        <v>56</v>
      </c>
      <c r="J7" s="531"/>
      <c r="K7" s="531"/>
      <c r="L7" s="499" t="s">
        <v>7</v>
      </c>
      <c r="M7" s="533"/>
    </row>
    <row r="8" spans="1:15" ht="17.25" customHeight="1">
      <c r="A8" s="467"/>
      <c r="B8" s="529"/>
      <c r="C8" s="532"/>
      <c r="D8" s="532"/>
      <c r="E8" s="532"/>
      <c r="F8" s="536" t="s">
        <v>57</v>
      </c>
      <c r="G8" s="536"/>
      <c r="H8" s="536"/>
      <c r="I8" s="536" t="s">
        <v>58</v>
      </c>
      <c r="J8" s="536"/>
      <c r="K8" s="536"/>
      <c r="L8" s="534"/>
      <c r="M8" s="534"/>
    </row>
    <row r="9" spans="1:15" ht="27" customHeight="1">
      <c r="A9" s="467"/>
      <c r="B9" s="529"/>
      <c r="C9" s="538" t="s">
        <v>59</v>
      </c>
      <c r="D9" s="537" t="s">
        <v>60</v>
      </c>
      <c r="E9" s="538" t="s">
        <v>61</v>
      </c>
      <c r="F9" s="188" t="s">
        <v>0</v>
      </c>
      <c r="G9" s="164" t="s">
        <v>62</v>
      </c>
      <c r="H9" s="164" t="s">
        <v>63</v>
      </c>
      <c r="I9" s="188" t="s">
        <v>0</v>
      </c>
      <c r="J9" s="164" t="s">
        <v>64</v>
      </c>
      <c r="K9" s="164" t="s">
        <v>65</v>
      </c>
      <c r="L9" s="534"/>
      <c r="M9" s="534"/>
    </row>
    <row r="10" spans="1:15" ht="20.25" customHeight="1">
      <c r="A10" s="468"/>
      <c r="B10" s="530"/>
      <c r="C10" s="539"/>
      <c r="D10" s="536"/>
      <c r="E10" s="539"/>
      <c r="F10" s="71" t="s">
        <v>4</v>
      </c>
      <c r="G10" s="72" t="s">
        <v>66</v>
      </c>
      <c r="H10" s="72" t="s">
        <v>67</v>
      </c>
      <c r="I10" s="71" t="s">
        <v>4</v>
      </c>
      <c r="J10" s="72" t="s">
        <v>68</v>
      </c>
      <c r="K10" s="72" t="s">
        <v>69</v>
      </c>
      <c r="L10" s="535"/>
      <c r="M10" s="535"/>
    </row>
    <row r="11" spans="1:15" s="6" customFormat="1" ht="16.5" thickBot="1">
      <c r="A11" s="174" t="s">
        <v>367</v>
      </c>
      <c r="B11" s="290" t="s">
        <v>375</v>
      </c>
      <c r="C11" s="51">
        <f t="shared" ref="C11:J11" si="0">+C12+C14</f>
        <v>50975</v>
      </c>
      <c r="D11" s="51">
        <f t="shared" si="0"/>
        <v>6</v>
      </c>
      <c r="E11" s="51">
        <f t="shared" si="0"/>
        <v>50981</v>
      </c>
      <c r="F11" s="51">
        <f t="shared" si="0"/>
        <v>6704</v>
      </c>
      <c r="G11" s="51">
        <f t="shared" si="0"/>
        <v>4842</v>
      </c>
      <c r="H11" s="51">
        <f t="shared" si="0"/>
        <v>1862</v>
      </c>
      <c r="I11" s="51">
        <f t="shared" si="0"/>
        <v>57685</v>
      </c>
      <c r="J11" s="51">
        <f t="shared" si="0"/>
        <v>0</v>
      </c>
      <c r="K11" s="51">
        <f>+K12+K14</f>
        <v>57685</v>
      </c>
      <c r="L11" s="502" t="s">
        <v>408</v>
      </c>
      <c r="M11" s="503"/>
    </row>
    <row r="12" spans="1:15" s="6" customFormat="1" ht="16.5" thickTop="1" thickBot="1">
      <c r="A12" s="124" t="s">
        <v>372</v>
      </c>
      <c r="B12" s="291" t="s">
        <v>638</v>
      </c>
      <c r="C12" s="73">
        <f>+E12-D12</f>
        <v>19344</v>
      </c>
      <c r="D12" s="73">
        <v>6</v>
      </c>
      <c r="E12" s="73">
        <v>19350</v>
      </c>
      <c r="F12" s="73">
        <f>+H12+G12</f>
        <v>521</v>
      </c>
      <c r="G12" s="73">
        <v>124</v>
      </c>
      <c r="H12" s="73">
        <v>397</v>
      </c>
      <c r="I12" s="73">
        <f>+K12+J12</f>
        <v>19871</v>
      </c>
      <c r="J12" s="73">
        <v>0</v>
      </c>
      <c r="K12" s="73">
        <v>19871</v>
      </c>
      <c r="L12" s="497" t="s">
        <v>639</v>
      </c>
      <c r="M12" s="498"/>
    </row>
    <row r="13" spans="1:15" s="6" customFormat="1" ht="16.5" thickTop="1" thickBot="1">
      <c r="A13" s="379" t="s">
        <v>371</v>
      </c>
      <c r="B13" s="292" t="s">
        <v>638</v>
      </c>
      <c r="C13" s="49">
        <v>19344</v>
      </c>
      <c r="D13" s="49">
        <v>6</v>
      </c>
      <c r="E13" s="49">
        <v>19350</v>
      </c>
      <c r="F13" s="49">
        <v>521</v>
      </c>
      <c r="G13" s="49">
        <v>124</v>
      </c>
      <c r="H13" s="49">
        <v>397</v>
      </c>
      <c r="I13" s="49">
        <v>19871</v>
      </c>
      <c r="J13" s="49">
        <v>0</v>
      </c>
      <c r="K13" s="49">
        <v>19871</v>
      </c>
      <c r="L13" s="495" t="s">
        <v>639</v>
      </c>
      <c r="M13" s="496"/>
    </row>
    <row r="14" spans="1:15" s="6" customFormat="1" ht="16.5" thickTop="1" thickBot="1">
      <c r="A14" s="124" t="s">
        <v>373</v>
      </c>
      <c r="B14" s="291" t="s">
        <v>380</v>
      </c>
      <c r="C14" s="73">
        <f t="shared" ref="C14" si="1">E14-D14</f>
        <v>31631</v>
      </c>
      <c r="D14" s="73">
        <v>0</v>
      </c>
      <c r="E14" s="73">
        <v>31631</v>
      </c>
      <c r="F14" s="73">
        <f>H14+G14</f>
        <v>6183</v>
      </c>
      <c r="G14" s="73">
        <v>4718</v>
      </c>
      <c r="H14" s="73">
        <v>1465</v>
      </c>
      <c r="I14" s="73">
        <f t="shared" ref="I14" si="2">K14+J14</f>
        <v>37814</v>
      </c>
      <c r="J14" s="73">
        <v>0</v>
      </c>
      <c r="K14" s="73">
        <v>37814</v>
      </c>
      <c r="L14" s="497" t="s">
        <v>412</v>
      </c>
      <c r="M14" s="498"/>
    </row>
    <row r="15" spans="1:15" s="6" customFormat="1" ht="16.5" thickTop="1" thickBot="1">
      <c r="A15" s="379" t="s">
        <v>374</v>
      </c>
      <c r="B15" s="292" t="s">
        <v>489</v>
      </c>
      <c r="C15" s="49">
        <v>31631</v>
      </c>
      <c r="D15" s="49">
        <v>0</v>
      </c>
      <c r="E15" s="49">
        <v>31631</v>
      </c>
      <c r="F15" s="49">
        <v>6183</v>
      </c>
      <c r="G15" s="49">
        <v>4718</v>
      </c>
      <c r="H15" s="49">
        <v>1465</v>
      </c>
      <c r="I15" s="49">
        <v>37814</v>
      </c>
      <c r="J15" s="49">
        <v>0</v>
      </c>
      <c r="K15" s="49">
        <v>37814</v>
      </c>
      <c r="L15" s="495" t="s">
        <v>413</v>
      </c>
      <c r="M15" s="496"/>
    </row>
    <row r="16" spans="1:15" s="6" customFormat="1" ht="16.5" thickTop="1" thickBot="1">
      <c r="A16" s="173" t="s">
        <v>85</v>
      </c>
      <c r="B16" s="293" t="s">
        <v>381</v>
      </c>
      <c r="C16" s="73">
        <f>C17+C22+C24+C26+C28+C30+C31+C33+C35+C37+C39+C41</f>
        <v>816482</v>
      </c>
      <c r="D16" s="73">
        <f t="shared" ref="D16:K16" si="3">D17+D22+D24+D26+D28+D30+D31+D33+D35+D37+D39+D41</f>
        <v>39749</v>
      </c>
      <c r="E16" s="73">
        <f t="shared" si="3"/>
        <v>856231</v>
      </c>
      <c r="F16" s="73">
        <f t="shared" si="3"/>
        <v>552622</v>
      </c>
      <c r="G16" s="73">
        <f t="shared" si="3"/>
        <v>164287</v>
      </c>
      <c r="H16" s="73">
        <f t="shared" si="3"/>
        <v>388335</v>
      </c>
      <c r="I16" s="73">
        <f t="shared" si="3"/>
        <v>1408853</v>
      </c>
      <c r="J16" s="73">
        <f t="shared" si="3"/>
        <v>292976</v>
      </c>
      <c r="K16" s="73">
        <f t="shared" si="3"/>
        <v>1115877</v>
      </c>
      <c r="L16" s="497" t="s">
        <v>414</v>
      </c>
      <c r="M16" s="498"/>
    </row>
    <row r="17" spans="1:13" s="6" customFormat="1" ht="16.5" thickTop="1" thickBot="1">
      <c r="A17" s="172">
        <v>10</v>
      </c>
      <c r="B17" s="294" t="s">
        <v>382</v>
      </c>
      <c r="C17" s="51">
        <f>C19+C20+C21+C18</f>
        <v>79629</v>
      </c>
      <c r="D17" s="51">
        <f t="shared" ref="D17:K17" si="4">D19+D20+D21+D18</f>
        <v>2361</v>
      </c>
      <c r="E17" s="51">
        <f t="shared" si="4"/>
        <v>81990</v>
      </c>
      <c r="F17" s="51">
        <f t="shared" si="4"/>
        <v>76045</v>
      </c>
      <c r="G17" s="51">
        <f t="shared" si="4"/>
        <v>18287</v>
      </c>
      <c r="H17" s="51">
        <f t="shared" si="4"/>
        <v>57758</v>
      </c>
      <c r="I17" s="51">
        <f t="shared" si="4"/>
        <v>158035</v>
      </c>
      <c r="J17" s="51">
        <f t="shared" si="4"/>
        <v>11274</v>
      </c>
      <c r="K17" s="51">
        <f t="shared" si="4"/>
        <v>146761</v>
      </c>
      <c r="L17" s="489" t="s">
        <v>415</v>
      </c>
      <c r="M17" s="490"/>
    </row>
    <row r="18" spans="1:13" s="6" customFormat="1" ht="16.5" thickTop="1" thickBot="1">
      <c r="A18" s="380">
        <v>1061</v>
      </c>
      <c r="B18" s="295" t="s">
        <v>385</v>
      </c>
      <c r="C18" s="74">
        <f>+E18-D18</f>
        <v>1648</v>
      </c>
      <c r="D18" s="74">
        <v>63</v>
      </c>
      <c r="E18" s="74">
        <v>1711</v>
      </c>
      <c r="F18" s="74">
        <f>+H18+G18</f>
        <v>5070</v>
      </c>
      <c r="G18" s="74">
        <v>626</v>
      </c>
      <c r="H18" s="74">
        <v>4444</v>
      </c>
      <c r="I18" s="74">
        <f>+K18+J18</f>
        <v>6781</v>
      </c>
      <c r="J18" s="74">
        <v>0</v>
      </c>
      <c r="K18" s="74">
        <v>6781</v>
      </c>
      <c r="L18" s="491" t="s">
        <v>640</v>
      </c>
      <c r="M18" s="492"/>
    </row>
    <row r="19" spans="1:13" s="6" customFormat="1" ht="16.5" thickTop="1" thickBot="1">
      <c r="A19" s="379">
        <v>1071</v>
      </c>
      <c r="B19" s="292" t="s">
        <v>386</v>
      </c>
      <c r="C19" s="49">
        <f t="shared" ref="C19:C42" si="5">E19-D19</f>
        <v>71310</v>
      </c>
      <c r="D19" s="49">
        <v>2298</v>
      </c>
      <c r="E19" s="49">
        <f>I19-F19</f>
        <v>73608</v>
      </c>
      <c r="F19" s="49">
        <f t="shared" ref="F19:F42" si="6">H19+G19</f>
        <v>61291</v>
      </c>
      <c r="G19" s="49">
        <v>14683</v>
      </c>
      <c r="H19" s="49">
        <v>46608</v>
      </c>
      <c r="I19" s="49">
        <f>K19+J19</f>
        <v>134899</v>
      </c>
      <c r="J19" s="49">
        <v>11170</v>
      </c>
      <c r="K19" s="49">
        <v>123729</v>
      </c>
      <c r="L19" s="495" t="s">
        <v>420</v>
      </c>
      <c r="M19" s="496"/>
    </row>
    <row r="20" spans="1:13" s="6" customFormat="1" ht="16.5" thickTop="1" thickBot="1">
      <c r="A20" s="380">
        <v>1073</v>
      </c>
      <c r="B20" s="295" t="s">
        <v>492</v>
      </c>
      <c r="C20" s="74">
        <f t="shared" si="5"/>
        <v>1932</v>
      </c>
      <c r="D20" s="74">
        <v>0</v>
      </c>
      <c r="E20" s="74">
        <f t="shared" ref="E20:E42" si="7">I20-F20</f>
        <v>1932</v>
      </c>
      <c r="F20" s="74">
        <f t="shared" si="6"/>
        <v>3420</v>
      </c>
      <c r="G20" s="74">
        <v>1369</v>
      </c>
      <c r="H20" s="74">
        <v>2051</v>
      </c>
      <c r="I20" s="74">
        <f t="shared" ref="I20:I42" si="8">K20+J20</f>
        <v>5352</v>
      </c>
      <c r="J20" s="74">
        <v>79</v>
      </c>
      <c r="K20" s="74">
        <v>5273</v>
      </c>
      <c r="L20" s="491" t="s">
        <v>421</v>
      </c>
      <c r="M20" s="492"/>
    </row>
    <row r="21" spans="1:13" s="6" customFormat="1" ht="16.5" thickTop="1" thickBot="1">
      <c r="A21" s="379">
        <v>1079</v>
      </c>
      <c r="B21" s="292" t="s">
        <v>494</v>
      </c>
      <c r="C21" s="49">
        <f t="shared" si="5"/>
        <v>4739</v>
      </c>
      <c r="D21" s="49">
        <v>0</v>
      </c>
      <c r="E21" s="49">
        <f t="shared" si="7"/>
        <v>4739</v>
      </c>
      <c r="F21" s="49">
        <f t="shared" si="6"/>
        <v>6264</v>
      </c>
      <c r="G21" s="49">
        <v>1609</v>
      </c>
      <c r="H21" s="49">
        <v>4655</v>
      </c>
      <c r="I21" s="49">
        <f t="shared" si="8"/>
        <v>11003</v>
      </c>
      <c r="J21" s="49">
        <v>25</v>
      </c>
      <c r="K21" s="49">
        <v>10978</v>
      </c>
      <c r="L21" s="495" t="s">
        <v>493</v>
      </c>
      <c r="M21" s="496"/>
    </row>
    <row r="22" spans="1:13" s="6" customFormat="1" ht="16.5" thickTop="1" thickBot="1">
      <c r="A22" s="124">
        <v>13</v>
      </c>
      <c r="B22" s="291" t="s">
        <v>389</v>
      </c>
      <c r="C22" s="73">
        <f t="shared" ref="C22:J22" si="9">+C23</f>
        <v>4400</v>
      </c>
      <c r="D22" s="73">
        <f t="shared" si="9"/>
        <v>0</v>
      </c>
      <c r="E22" s="73">
        <f t="shared" si="9"/>
        <v>4400</v>
      </c>
      <c r="F22" s="73">
        <f t="shared" si="9"/>
        <v>2237</v>
      </c>
      <c r="G22" s="73">
        <f t="shared" si="9"/>
        <v>643</v>
      </c>
      <c r="H22" s="73">
        <f t="shared" si="9"/>
        <v>1594</v>
      </c>
      <c r="I22" s="73">
        <f t="shared" si="9"/>
        <v>6637</v>
      </c>
      <c r="J22" s="73">
        <f t="shared" si="9"/>
        <v>0</v>
      </c>
      <c r="K22" s="73">
        <f>+K23</f>
        <v>6637</v>
      </c>
      <c r="L22" s="497" t="s">
        <v>425</v>
      </c>
      <c r="M22" s="498"/>
    </row>
    <row r="23" spans="1:13" s="6" customFormat="1" ht="16.5" thickTop="1" thickBot="1">
      <c r="A23" s="379">
        <v>1392</v>
      </c>
      <c r="B23" s="292" t="s">
        <v>559</v>
      </c>
      <c r="C23" s="49">
        <f t="shared" si="5"/>
        <v>4400</v>
      </c>
      <c r="D23" s="49">
        <v>0</v>
      </c>
      <c r="E23" s="49">
        <v>4400</v>
      </c>
      <c r="F23" s="49">
        <v>2237</v>
      </c>
      <c r="G23" s="49">
        <v>643</v>
      </c>
      <c r="H23" s="49">
        <v>1594</v>
      </c>
      <c r="I23" s="49">
        <v>6637</v>
      </c>
      <c r="J23" s="49">
        <v>0</v>
      </c>
      <c r="K23" s="49">
        <v>6637</v>
      </c>
      <c r="L23" s="495" t="s">
        <v>426</v>
      </c>
      <c r="M23" s="496"/>
    </row>
    <row r="24" spans="1:13" s="6" customFormat="1" ht="16.5" thickTop="1" thickBot="1">
      <c r="A24" s="124">
        <v>14</v>
      </c>
      <c r="B24" s="291" t="s">
        <v>390</v>
      </c>
      <c r="C24" s="73">
        <f t="shared" ref="C24:J24" si="10">C25</f>
        <v>466171</v>
      </c>
      <c r="D24" s="73">
        <f t="shared" si="10"/>
        <v>32254</v>
      </c>
      <c r="E24" s="73">
        <f t="shared" si="10"/>
        <v>498425</v>
      </c>
      <c r="F24" s="73">
        <f t="shared" si="10"/>
        <v>207872</v>
      </c>
      <c r="G24" s="73">
        <f t="shared" si="10"/>
        <v>89479</v>
      </c>
      <c r="H24" s="73">
        <f t="shared" si="10"/>
        <v>118393</v>
      </c>
      <c r="I24" s="73">
        <f t="shared" si="10"/>
        <v>706297</v>
      </c>
      <c r="J24" s="73">
        <f t="shared" si="10"/>
        <v>266509</v>
      </c>
      <c r="K24" s="73">
        <f>K25</f>
        <v>439788</v>
      </c>
      <c r="L24" s="497" t="s">
        <v>641</v>
      </c>
      <c r="M24" s="498"/>
    </row>
    <row r="25" spans="1:13" s="6" customFormat="1" ht="24" customHeight="1" thickTop="1" thickBot="1">
      <c r="A25" s="379">
        <v>1412</v>
      </c>
      <c r="B25" s="292" t="s">
        <v>556</v>
      </c>
      <c r="C25" s="49">
        <f t="shared" si="5"/>
        <v>466171</v>
      </c>
      <c r="D25" s="49">
        <v>32254</v>
      </c>
      <c r="E25" s="49">
        <f t="shared" si="7"/>
        <v>498425</v>
      </c>
      <c r="F25" s="49">
        <f t="shared" si="6"/>
        <v>207872</v>
      </c>
      <c r="G25" s="49">
        <v>89479</v>
      </c>
      <c r="H25" s="49">
        <v>118393</v>
      </c>
      <c r="I25" s="49">
        <f t="shared" si="8"/>
        <v>706297</v>
      </c>
      <c r="J25" s="49">
        <v>266509</v>
      </c>
      <c r="K25" s="49">
        <v>439788</v>
      </c>
      <c r="L25" s="495" t="s">
        <v>561</v>
      </c>
      <c r="M25" s="496"/>
    </row>
    <row r="26" spans="1:13" s="6" customFormat="1" ht="35.25" thickTop="1" thickBot="1">
      <c r="A26" s="124">
        <v>16</v>
      </c>
      <c r="B26" s="291" t="s">
        <v>551</v>
      </c>
      <c r="C26" s="73">
        <f t="shared" ref="C26:J26" si="11">+C27</f>
        <v>75913</v>
      </c>
      <c r="D26" s="73">
        <f t="shared" si="11"/>
        <v>411</v>
      </c>
      <c r="E26" s="73">
        <f t="shared" si="11"/>
        <v>76324</v>
      </c>
      <c r="F26" s="73">
        <f t="shared" si="11"/>
        <v>69115</v>
      </c>
      <c r="G26" s="73">
        <f t="shared" si="11"/>
        <v>9364</v>
      </c>
      <c r="H26" s="73">
        <f t="shared" si="11"/>
        <v>59751</v>
      </c>
      <c r="I26" s="73">
        <f>+I27</f>
        <v>145439</v>
      </c>
      <c r="J26" s="73">
        <f t="shared" si="11"/>
        <v>1232</v>
      </c>
      <c r="K26" s="73">
        <f>+K27</f>
        <v>144207</v>
      </c>
      <c r="L26" s="497" t="s">
        <v>552</v>
      </c>
      <c r="M26" s="498"/>
    </row>
    <row r="27" spans="1:13" s="6" customFormat="1" ht="16.5" thickTop="1" thickBot="1">
      <c r="A27" s="379">
        <v>1622</v>
      </c>
      <c r="B27" s="292" t="s">
        <v>550</v>
      </c>
      <c r="C27" s="49">
        <f t="shared" ref="C27" si="12">E27-D27</f>
        <v>75913</v>
      </c>
      <c r="D27" s="49">
        <v>411</v>
      </c>
      <c r="E27" s="49">
        <f t="shared" ref="E27" si="13">I27-F27</f>
        <v>76324</v>
      </c>
      <c r="F27" s="49">
        <f t="shared" ref="F27" si="14">H27+G27</f>
        <v>69115</v>
      </c>
      <c r="G27" s="49">
        <v>9364</v>
      </c>
      <c r="H27" s="49">
        <v>59751</v>
      </c>
      <c r="I27" s="49">
        <f>K27+J27</f>
        <v>145439</v>
      </c>
      <c r="J27" s="49">
        <v>1232</v>
      </c>
      <c r="K27" s="49">
        <v>144207</v>
      </c>
      <c r="L27" s="495" t="s">
        <v>553</v>
      </c>
      <c r="M27" s="496"/>
    </row>
    <row r="28" spans="1:13" s="6" customFormat="1" ht="16.5" thickTop="1" thickBot="1">
      <c r="A28" s="124">
        <v>18</v>
      </c>
      <c r="B28" s="291" t="s">
        <v>619</v>
      </c>
      <c r="C28" s="73">
        <f t="shared" si="5"/>
        <v>16160</v>
      </c>
      <c r="D28" s="73">
        <v>361</v>
      </c>
      <c r="E28" s="73">
        <f t="shared" si="7"/>
        <v>16521</v>
      </c>
      <c r="F28" s="73">
        <f t="shared" si="6"/>
        <v>9560</v>
      </c>
      <c r="G28" s="73">
        <v>1348</v>
      </c>
      <c r="H28" s="73">
        <v>8212</v>
      </c>
      <c r="I28" s="73">
        <f t="shared" si="8"/>
        <v>26081</v>
      </c>
      <c r="J28" s="73">
        <v>0</v>
      </c>
      <c r="K28" s="73">
        <v>26081</v>
      </c>
      <c r="L28" s="497" t="s">
        <v>433</v>
      </c>
      <c r="M28" s="498"/>
    </row>
    <row r="29" spans="1:13" s="6" customFormat="1" ht="16.5" thickTop="1" thickBot="1">
      <c r="A29" s="379">
        <v>1811</v>
      </c>
      <c r="B29" s="292" t="s">
        <v>392</v>
      </c>
      <c r="C29" s="49">
        <f t="shared" ref="C29:J29" si="15">C28</f>
        <v>16160</v>
      </c>
      <c r="D29" s="49">
        <f t="shared" si="15"/>
        <v>361</v>
      </c>
      <c r="E29" s="49">
        <f t="shared" si="15"/>
        <v>16521</v>
      </c>
      <c r="F29" s="49">
        <f t="shared" si="15"/>
        <v>9560</v>
      </c>
      <c r="G29" s="49">
        <f t="shared" si="15"/>
        <v>1348</v>
      </c>
      <c r="H29" s="49">
        <f t="shared" si="15"/>
        <v>8212</v>
      </c>
      <c r="I29" s="49">
        <f t="shared" si="15"/>
        <v>26081</v>
      </c>
      <c r="J29" s="49">
        <f t="shared" si="15"/>
        <v>0</v>
      </c>
      <c r="K29" s="49">
        <f>K28</f>
        <v>26081</v>
      </c>
      <c r="L29" s="495" t="s">
        <v>434</v>
      </c>
      <c r="M29" s="496"/>
    </row>
    <row r="30" spans="1:13" s="6" customFormat="1" ht="16.5" thickTop="1" thickBot="1">
      <c r="A30" s="124">
        <v>20</v>
      </c>
      <c r="B30" s="291" t="s">
        <v>546</v>
      </c>
      <c r="C30" s="73">
        <f t="shared" si="5"/>
        <v>761</v>
      </c>
      <c r="D30" s="73">
        <v>17</v>
      </c>
      <c r="E30" s="73">
        <f t="shared" si="7"/>
        <v>778</v>
      </c>
      <c r="F30" s="73">
        <f t="shared" si="6"/>
        <v>1753</v>
      </c>
      <c r="G30" s="73">
        <v>501</v>
      </c>
      <c r="H30" s="73">
        <v>1252</v>
      </c>
      <c r="I30" s="73">
        <f t="shared" si="8"/>
        <v>2531</v>
      </c>
      <c r="J30" s="73">
        <v>0</v>
      </c>
      <c r="K30" s="73">
        <v>2531</v>
      </c>
      <c r="L30" s="497" t="s">
        <v>437</v>
      </c>
      <c r="M30" s="498"/>
    </row>
    <row r="31" spans="1:13" s="6" customFormat="1" ht="16.5" thickTop="1" thickBot="1">
      <c r="A31" s="172">
        <v>23</v>
      </c>
      <c r="B31" s="294" t="s">
        <v>545</v>
      </c>
      <c r="C31" s="49">
        <f t="shared" ref="C31:J31" si="16">C32</f>
        <v>2812</v>
      </c>
      <c r="D31" s="49">
        <f t="shared" si="16"/>
        <v>0</v>
      </c>
      <c r="E31" s="49">
        <f t="shared" si="16"/>
        <v>2812</v>
      </c>
      <c r="F31" s="49">
        <f t="shared" si="16"/>
        <v>11438</v>
      </c>
      <c r="G31" s="49">
        <f t="shared" si="16"/>
        <v>1781</v>
      </c>
      <c r="H31" s="49">
        <f t="shared" si="16"/>
        <v>9657</v>
      </c>
      <c r="I31" s="49">
        <f t="shared" si="16"/>
        <v>14250</v>
      </c>
      <c r="J31" s="49">
        <f t="shared" si="16"/>
        <v>0</v>
      </c>
      <c r="K31" s="49">
        <f>K32</f>
        <v>14250</v>
      </c>
      <c r="L31" s="489" t="s">
        <v>440</v>
      </c>
      <c r="M31" s="490"/>
    </row>
    <row r="32" spans="1:13" s="6" customFormat="1" ht="16.5" thickTop="1" thickBot="1">
      <c r="A32" s="380">
        <v>2310</v>
      </c>
      <c r="B32" s="295" t="s">
        <v>396</v>
      </c>
      <c r="C32" s="74">
        <f t="shared" si="5"/>
        <v>2812</v>
      </c>
      <c r="D32" s="74">
        <v>0</v>
      </c>
      <c r="E32" s="74">
        <f t="shared" si="7"/>
        <v>2812</v>
      </c>
      <c r="F32" s="74">
        <f t="shared" si="6"/>
        <v>11438</v>
      </c>
      <c r="G32" s="74">
        <v>1781</v>
      </c>
      <c r="H32" s="74">
        <v>9657</v>
      </c>
      <c r="I32" s="74">
        <f t="shared" si="8"/>
        <v>14250</v>
      </c>
      <c r="J32" s="74">
        <v>0</v>
      </c>
      <c r="K32" s="74">
        <v>14250</v>
      </c>
      <c r="L32" s="491" t="s">
        <v>441</v>
      </c>
      <c r="M32" s="492"/>
    </row>
    <row r="33" spans="1:13" s="6" customFormat="1" ht="24" thickTop="1" thickBot="1">
      <c r="A33" s="172">
        <v>25</v>
      </c>
      <c r="B33" s="294" t="s">
        <v>536</v>
      </c>
      <c r="C33" s="51">
        <f t="shared" ref="C33:J33" si="17">C34</f>
        <v>109094</v>
      </c>
      <c r="D33" s="51">
        <f t="shared" si="17"/>
        <v>4034</v>
      </c>
      <c r="E33" s="51">
        <f t="shared" si="17"/>
        <v>113128</v>
      </c>
      <c r="F33" s="51">
        <f t="shared" si="17"/>
        <v>136447</v>
      </c>
      <c r="G33" s="51">
        <f t="shared" si="17"/>
        <v>36211</v>
      </c>
      <c r="H33" s="51">
        <f t="shared" si="17"/>
        <v>100236</v>
      </c>
      <c r="I33" s="51">
        <f t="shared" si="17"/>
        <v>249575</v>
      </c>
      <c r="J33" s="51">
        <f t="shared" si="17"/>
        <v>13961</v>
      </c>
      <c r="K33" s="51">
        <f>K34</f>
        <v>235614</v>
      </c>
      <c r="L33" s="489" t="s">
        <v>532</v>
      </c>
      <c r="M33" s="490"/>
    </row>
    <row r="34" spans="1:13" s="6" customFormat="1" ht="16.5" thickTop="1" thickBot="1">
      <c r="A34" s="380">
        <v>2511</v>
      </c>
      <c r="B34" s="295" t="s">
        <v>400</v>
      </c>
      <c r="C34" s="74">
        <f t="shared" si="5"/>
        <v>109094</v>
      </c>
      <c r="D34" s="74">
        <v>4034</v>
      </c>
      <c r="E34" s="74">
        <f t="shared" si="7"/>
        <v>113128</v>
      </c>
      <c r="F34" s="74">
        <f t="shared" si="6"/>
        <v>136447</v>
      </c>
      <c r="G34" s="74">
        <v>36211</v>
      </c>
      <c r="H34" s="74">
        <v>100236</v>
      </c>
      <c r="I34" s="74">
        <f t="shared" si="8"/>
        <v>249575</v>
      </c>
      <c r="J34" s="74">
        <v>13961</v>
      </c>
      <c r="K34" s="74">
        <v>235614</v>
      </c>
      <c r="L34" s="491" t="s">
        <v>446</v>
      </c>
      <c r="M34" s="492"/>
    </row>
    <row r="35" spans="1:13" s="6" customFormat="1" ht="16.5" thickTop="1" thickBot="1">
      <c r="A35" s="172">
        <v>27</v>
      </c>
      <c r="B35" s="294" t="s">
        <v>401</v>
      </c>
      <c r="C35" s="51">
        <f t="shared" ref="C35:J35" si="18">C36</f>
        <v>786</v>
      </c>
      <c r="D35" s="51">
        <f t="shared" si="18"/>
        <v>0</v>
      </c>
      <c r="E35" s="51">
        <f t="shared" si="18"/>
        <v>786</v>
      </c>
      <c r="F35" s="51">
        <f t="shared" si="18"/>
        <v>154</v>
      </c>
      <c r="G35" s="51">
        <f t="shared" si="18"/>
        <v>72</v>
      </c>
      <c r="H35" s="51">
        <f t="shared" si="18"/>
        <v>82</v>
      </c>
      <c r="I35" s="51">
        <f t="shared" si="18"/>
        <v>940</v>
      </c>
      <c r="J35" s="51">
        <f t="shared" si="18"/>
        <v>0</v>
      </c>
      <c r="K35" s="51">
        <f>K36</f>
        <v>940</v>
      </c>
      <c r="L35" s="489" t="s">
        <v>448</v>
      </c>
      <c r="M35" s="490"/>
    </row>
    <row r="36" spans="1:13" s="6" customFormat="1" ht="16.5" thickTop="1" thickBot="1">
      <c r="A36" s="380">
        <v>2790</v>
      </c>
      <c r="B36" s="295" t="s">
        <v>523</v>
      </c>
      <c r="C36" s="74">
        <f t="shared" si="5"/>
        <v>786</v>
      </c>
      <c r="D36" s="74">
        <v>0</v>
      </c>
      <c r="E36" s="74">
        <f t="shared" si="7"/>
        <v>786</v>
      </c>
      <c r="F36" s="74">
        <f t="shared" si="6"/>
        <v>154</v>
      </c>
      <c r="G36" s="74">
        <v>72</v>
      </c>
      <c r="H36" s="74">
        <v>82</v>
      </c>
      <c r="I36" s="74">
        <f t="shared" si="8"/>
        <v>940</v>
      </c>
      <c r="J36" s="74">
        <v>0</v>
      </c>
      <c r="K36" s="74">
        <v>940</v>
      </c>
      <c r="L36" s="491" t="s">
        <v>450</v>
      </c>
      <c r="M36" s="492"/>
    </row>
    <row r="37" spans="1:13" s="6" customFormat="1" ht="16.5" thickTop="1" thickBot="1">
      <c r="A37" s="172">
        <v>31</v>
      </c>
      <c r="B37" s="294" t="s">
        <v>403</v>
      </c>
      <c r="C37" s="51">
        <f t="shared" ref="C37:J37" si="19">C38</f>
        <v>57886</v>
      </c>
      <c r="D37" s="51">
        <f t="shared" si="19"/>
        <v>293</v>
      </c>
      <c r="E37" s="51">
        <f t="shared" si="19"/>
        <v>58179</v>
      </c>
      <c r="F37" s="51">
        <f t="shared" si="19"/>
        <v>36745</v>
      </c>
      <c r="G37" s="51">
        <f t="shared" si="19"/>
        <v>5766</v>
      </c>
      <c r="H37" s="51">
        <f t="shared" si="19"/>
        <v>30979</v>
      </c>
      <c r="I37" s="51">
        <f t="shared" si="19"/>
        <v>94924</v>
      </c>
      <c r="J37" s="51">
        <f t="shared" si="19"/>
        <v>0</v>
      </c>
      <c r="K37" s="51">
        <f>K38</f>
        <v>94924</v>
      </c>
      <c r="L37" s="489" t="s">
        <v>454</v>
      </c>
      <c r="M37" s="490"/>
    </row>
    <row r="38" spans="1:13" s="6" customFormat="1" ht="16.5" thickTop="1" thickBot="1">
      <c r="A38" s="380">
        <v>3100</v>
      </c>
      <c r="B38" s="295" t="s">
        <v>403</v>
      </c>
      <c r="C38" s="74">
        <f t="shared" si="5"/>
        <v>57886</v>
      </c>
      <c r="D38" s="74">
        <v>293</v>
      </c>
      <c r="E38" s="74">
        <f t="shared" si="7"/>
        <v>58179</v>
      </c>
      <c r="F38" s="74">
        <f t="shared" si="6"/>
        <v>36745</v>
      </c>
      <c r="G38" s="74">
        <v>5766</v>
      </c>
      <c r="H38" s="74">
        <v>30979</v>
      </c>
      <c r="I38" s="74">
        <f t="shared" si="8"/>
        <v>94924</v>
      </c>
      <c r="J38" s="74">
        <v>0</v>
      </c>
      <c r="K38" s="74">
        <v>94924</v>
      </c>
      <c r="L38" s="491" t="s">
        <v>455</v>
      </c>
      <c r="M38" s="492"/>
    </row>
    <row r="39" spans="1:13" s="6" customFormat="1" ht="16.5" thickTop="1" thickBot="1">
      <c r="A39" s="172">
        <v>32</v>
      </c>
      <c r="B39" s="294" t="s">
        <v>404</v>
      </c>
      <c r="C39" s="51">
        <f t="shared" ref="C39:J39" si="20">C40</f>
        <v>715</v>
      </c>
      <c r="D39" s="51">
        <f t="shared" si="20"/>
        <v>0</v>
      </c>
      <c r="E39" s="51">
        <f t="shared" si="20"/>
        <v>715</v>
      </c>
      <c r="F39" s="51">
        <f t="shared" si="20"/>
        <v>549</v>
      </c>
      <c r="G39" s="51">
        <f t="shared" si="20"/>
        <v>361</v>
      </c>
      <c r="H39" s="51">
        <f t="shared" si="20"/>
        <v>188</v>
      </c>
      <c r="I39" s="51">
        <f t="shared" si="20"/>
        <v>1264</v>
      </c>
      <c r="J39" s="51">
        <f t="shared" si="20"/>
        <v>0</v>
      </c>
      <c r="K39" s="51">
        <f>K40</f>
        <v>1264</v>
      </c>
      <c r="L39" s="489" t="s">
        <v>456</v>
      </c>
      <c r="M39" s="490"/>
    </row>
    <row r="40" spans="1:13" s="6" customFormat="1" ht="16.5" thickTop="1" thickBot="1">
      <c r="A40" s="380">
        <v>3290</v>
      </c>
      <c r="B40" s="295" t="s">
        <v>405</v>
      </c>
      <c r="C40" s="74">
        <f t="shared" si="5"/>
        <v>715</v>
      </c>
      <c r="D40" s="74">
        <v>0</v>
      </c>
      <c r="E40" s="74">
        <f t="shared" si="7"/>
        <v>715</v>
      </c>
      <c r="F40" s="74">
        <f t="shared" si="6"/>
        <v>549</v>
      </c>
      <c r="G40" s="74">
        <v>361</v>
      </c>
      <c r="H40" s="74">
        <v>188</v>
      </c>
      <c r="I40" s="74">
        <f t="shared" si="8"/>
        <v>1264</v>
      </c>
      <c r="J40" s="74">
        <v>0</v>
      </c>
      <c r="K40" s="74">
        <v>1264</v>
      </c>
      <c r="L40" s="491" t="s">
        <v>457</v>
      </c>
      <c r="M40" s="492"/>
    </row>
    <row r="41" spans="1:13" s="6" customFormat="1" ht="16.5" thickTop="1" thickBot="1">
      <c r="A41" s="172">
        <v>33</v>
      </c>
      <c r="B41" s="294" t="s">
        <v>508</v>
      </c>
      <c r="C41" s="51">
        <f t="shared" ref="C41:J41" si="21">C42</f>
        <v>2155</v>
      </c>
      <c r="D41" s="51">
        <f t="shared" si="21"/>
        <v>18</v>
      </c>
      <c r="E41" s="51">
        <f t="shared" si="21"/>
        <v>2173</v>
      </c>
      <c r="F41" s="51">
        <f t="shared" si="21"/>
        <v>707</v>
      </c>
      <c r="G41" s="51">
        <f t="shared" si="21"/>
        <v>474</v>
      </c>
      <c r="H41" s="51">
        <f t="shared" si="21"/>
        <v>233</v>
      </c>
      <c r="I41" s="51">
        <f t="shared" si="21"/>
        <v>2880</v>
      </c>
      <c r="J41" s="51">
        <f t="shared" si="21"/>
        <v>0</v>
      </c>
      <c r="K41" s="51">
        <f>K42</f>
        <v>2880</v>
      </c>
      <c r="L41" s="489" t="s">
        <v>458</v>
      </c>
      <c r="M41" s="490"/>
    </row>
    <row r="42" spans="1:13" s="6" customFormat="1" ht="15.75" thickTop="1">
      <c r="A42" s="381">
        <v>3314</v>
      </c>
      <c r="B42" s="340" t="s">
        <v>634</v>
      </c>
      <c r="C42" s="74">
        <f t="shared" si="5"/>
        <v>2155</v>
      </c>
      <c r="D42" s="74">
        <v>18</v>
      </c>
      <c r="E42" s="74">
        <f t="shared" si="7"/>
        <v>2173</v>
      </c>
      <c r="F42" s="74">
        <f t="shared" si="6"/>
        <v>707</v>
      </c>
      <c r="G42" s="74">
        <v>474</v>
      </c>
      <c r="H42" s="74">
        <v>233</v>
      </c>
      <c r="I42" s="74">
        <f t="shared" si="8"/>
        <v>2880</v>
      </c>
      <c r="J42" s="74">
        <v>0</v>
      </c>
      <c r="K42" s="74">
        <v>2880</v>
      </c>
      <c r="L42" s="513" t="s">
        <v>631</v>
      </c>
      <c r="M42" s="514"/>
    </row>
    <row r="43" spans="1:13" s="180" customFormat="1" ht="45.75" customHeight="1">
      <c r="A43" s="526" t="s">
        <v>4</v>
      </c>
      <c r="B43" s="527"/>
      <c r="C43" s="341">
        <f>E43-D43</f>
        <v>867457</v>
      </c>
      <c r="D43" s="339">
        <f t="shared" ref="D43:J43" si="22">D11+D16</f>
        <v>39755</v>
      </c>
      <c r="E43" s="339">
        <f>I43-F43</f>
        <v>907212</v>
      </c>
      <c r="F43" s="339">
        <f>H43+G43</f>
        <v>559326</v>
      </c>
      <c r="G43" s="339">
        <f t="shared" si="22"/>
        <v>169129</v>
      </c>
      <c r="H43" s="339">
        <f t="shared" si="22"/>
        <v>390197</v>
      </c>
      <c r="I43" s="339">
        <f>J43+K43</f>
        <v>1466538</v>
      </c>
      <c r="J43" s="339">
        <f t="shared" si="22"/>
        <v>292976</v>
      </c>
      <c r="K43" s="342">
        <f>K11+K16</f>
        <v>1173562</v>
      </c>
      <c r="L43" s="515" t="s">
        <v>0</v>
      </c>
      <c r="M43" s="516"/>
    </row>
    <row r="44" spans="1:13" ht="20.25" customHeight="1">
      <c r="A44" s="7"/>
      <c r="B44" s="1"/>
      <c r="I44" s="373"/>
    </row>
    <row r="45" spans="1:13" ht="20.25" customHeight="1">
      <c r="A45" s="7"/>
      <c r="B45" s="1"/>
    </row>
    <row r="46" spans="1:13" ht="20.25" customHeight="1">
      <c r="A46" s="7"/>
      <c r="B46" s="1"/>
    </row>
    <row r="48" spans="1:13" ht="20.25" customHeight="1">
      <c r="A48" s="7"/>
      <c r="B48" s="1"/>
    </row>
    <row r="49" spans="1:2" ht="20.25" customHeight="1">
      <c r="A49" s="7"/>
      <c r="B49" s="1"/>
    </row>
    <row r="50" spans="1:2" ht="20.25" customHeight="1">
      <c r="A50" s="7"/>
      <c r="B50" s="1"/>
    </row>
    <row r="51" spans="1:2" ht="20.25" customHeight="1">
      <c r="A51" s="7"/>
      <c r="B51" s="1"/>
    </row>
    <row r="52" spans="1:2" ht="20.25" customHeight="1">
      <c r="A52" s="7"/>
      <c r="B52" s="1"/>
    </row>
    <row r="53" spans="1:2" ht="20.25" customHeight="1">
      <c r="A53" s="7"/>
      <c r="B53" s="1"/>
    </row>
    <row r="54" spans="1:2" ht="20.25" customHeight="1">
      <c r="A54" s="7"/>
      <c r="B54" s="1"/>
    </row>
    <row r="55" spans="1:2" ht="20.25" customHeight="1">
      <c r="A55" s="7"/>
      <c r="B55" s="1"/>
    </row>
    <row r="56" spans="1:2" ht="20.25" customHeight="1">
      <c r="A56" s="7"/>
      <c r="B56" s="1"/>
    </row>
    <row r="57" spans="1:2" ht="20.25" customHeight="1">
      <c r="A57" s="7"/>
      <c r="B57" s="1"/>
    </row>
    <row r="58" spans="1:2" ht="20.25" customHeight="1">
      <c r="A58" s="7"/>
      <c r="B58" s="1"/>
    </row>
    <row r="59" spans="1:2" ht="20.25" customHeight="1">
      <c r="A59" s="7"/>
      <c r="B59" s="1"/>
    </row>
    <row r="60" spans="1:2" ht="20.25" customHeight="1">
      <c r="A60" s="7"/>
      <c r="B60" s="1"/>
    </row>
    <row r="61" spans="1:2" ht="20.25" customHeight="1">
      <c r="A61" s="7"/>
      <c r="B61" s="1"/>
    </row>
    <row r="62" spans="1:2" ht="20.25" customHeight="1">
      <c r="A62" s="7"/>
      <c r="B62" s="1"/>
    </row>
    <row r="63" spans="1:2" ht="20.25" customHeight="1">
      <c r="A63" s="7"/>
      <c r="B63" s="1"/>
    </row>
    <row r="64" spans="1:2" ht="20.25" customHeight="1">
      <c r="A64" s="7"/>
      <c r="B64" s="1"/>
    </row>
    <row r="65" spans="1:8" ht="20.25" customHeight="1">
      <c r="A65" s="7"/>
      <c r="B65" s="1"/>
    </row>
    <row r="66" spans="1:8" ht="24" customHeight="1">
      <c r="A66" s="7"/>
      <c r="B66" s="1"/>
    </row>
    <row r="68" spans="1:8" ht="20.25" customHeight="1">
      <c r="A68" s="7"/>
      <c r="B68" s="1"/>
      <c r="C68" s="189" t="e">
        <f>C15+C16+#REF!+C20+#REF!+C21+#REF!+C22+C23+C24+#REF!+C25+#REF!+#REF!+#REF!+#REF!+C30+#REF!+#REF!+C31+C33+C34+C36+C37+C38+C40+C42+C43+C44+C46+C47+C48+C49+C50+C52+C54+C56+C58+C59+C61+C64</f>
        <v>#REF!</v>
      </c>
      <c r="D68" s="106" t="e">
        <f>D15+D16+#REF!+D20+#REF!+D21+#REF!+D22+D23+D24+#REF!+D25+#REF!+#REF!+#REF!+#REF!+D30+#REF!+#REF!+D31+D33+D34+D36+D37+D38+D40+D42+D43+D44+D46+D47+D48+D49+D50+D52+D54+D56+D58+D59+D61+D64</f>
        <v>#REF!</v>
      </c>
      <c r="E68" s="189" t="e">
        <f>E15+E16+#REF!+E20+#REF!+E21+#REF!+E22+E23+E24+#REF!+E25+#REF!+#REF!+#REF!+#REF!+E30+#REF!+#REF!+E31+E33+E34+E36+E37+E38+E40+E42+E43+E44+E46+E47+E48+E49+E50+E52+E54+E56+E58+E59+E61+E64</f>
        <v>#REF!</v>
      </c>
      <c r="F68" s="189" t="e">
        <f>F15+F16+#REF!+F20+#REF!+F21+#REF!+F22+F23+F24+#REF!+F25+#REF!+#REF!+#REF!+#REF!+F30+#REF!+#REF!+F31+F33+F34+F36+F37+F38+F40+F42+F43+F44+F46+F47+F48+F49+F50+F52+F54+F56+F58+F59+F61+F64</f>
        <v>#REF!</v>
      </c>
      <c r="G68" s="106" t="e">
        <f>G15+G16+#REF!+G20+#REF!+G21+#REF!+G22+G23+G24+#REF!+G25+#REF!+#REF!+#REF!+#REF!+G30+#REF!+#REF!+G31+G33+G34+G36+G37+G38+G40+G42+G43+G44+G46+G47+G48+G49+G50+G52+G54+G56+G58+G59+G61+G64</f>
        <v>#REF!</v>
      </c>
      <c r="H68" s="106" t="e">
        <f>H15+H16+#REF!+H20+#REF!+H21+#REF!+H22+H23+H24+#REF!+H25+#REF!+#REF!+#REF!+#REF!+H30+#REF!+#REF!+H31+H33+H34+H36+H37+H38+H40+H42+H43+H44+H46+H47+H48+H49+H50+H52+H54+H56+H58+H59+H61+H64</f>
        <v>#REF!</v>
      </c>
    </row>
  </sheetData>
  <mergeCells count="54">
    <mergeCell ref="L39:M39"/>
    <mergeCell ref="L40:M40"/>
    <mergeCell ref="L34:M34"/>
    <mergeCell ref="L35:M35"/>
    <mergeCell ref="L36:M36"/>
    <mergeCell ref="L37:M37"/>
    <mergeCell ref="L38:M38"/>
    <mergeCell ref="L19:M19"/>
    <mergeCell ref="A4:M4"/>
    <mergeCell ref="A5:M5"/>
    <mergeCell ref="L30:M30"/>
    <mergeCell ref="D9:D10"/>
    <mergeCell ref="E9:E10"/>
    <mergeCell ref="A7:A10"/>
    <mergeCell ref="L17:M17"/>
    <mergeCell ref="C9:C10"/>
    <mergeCell ref="L21:M21"/>
    <mergeCell ref="L11:M11"/>
    <mergeCell ref="L14:M14"/>
    <mergeCell ref="L15:M15"/>
    <mergeCell ref="L16:M16"/>
    <mergeCell ref="L23:M23"/>
    <mergeCell ref="L32:M32"/>
    <mergeCell ref="L33:M33"/>
    <mergeCell ref="A1:M1"/>
    <mergeCell ref="B7:B10"/>
    <mergeCell ref="C7:C8"/>
    <mergeCell ref="D7:D8"/>
    <mergeCell ref="E7:E8"/>
    <mergeCell ref="F7:H7"/>
    <mergeCell ref="A2:M2"/>
    <mergeCell ref="A3:M3"/>
    <mergeCell ref="A6:B6"/>
    <mergeCell ref="L7:M10"/>
    <mergeCell ref="C6:K6"/>
    <mergeCell ref="I7:K7"/>
    <mergeCell ref="F8:H8"/>
    <mergeCell ref="I8:K8"/>
    <mergeCell ref="A43:B43"/>
    <mergeCell ref="L12:M12"/>
    <mergeCell ref="L13:M13"/>
    <mergeCell ref="L18:M18"/>
    <mergeCell ref="L29:M29"/>
    <mergeCell ref="L20:M20"/>
    <mergeCell ref="L24:M24"/>
    <mergeCell ref="L26:M26"/>
    <mergeCell ref="L28:M28"/>
    <mergeCell ref="L27:M27"/>
    <mergeCell ref="L25:M25"/>
    <mergeCell ref="L22:M22"/>
    <mergeCell ref="L41:M41"/>
    <mergeCell ref="L42:M42"/>
    <mergeCell ref="L43:M43"/>
    <mergeCell ref="L31:M31"/>
  </mergeCells>
  <phoneticPr fontId="0" type="noConversion"/>
  <printOptions horizontalCentered="1" verticalCentered="1"/>
  <pageMargins left="0" right="0" top="0" bottom="0" header="0.51181102362204722" footer="0.51181102362204722"/>
  <pageSetup paperSize="9" scale="7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U43"/>
  <sheetViews>
    <sheetView view="pageBreakPreview" zoomScale="80" zoomScaleNormal="100" zoomScaleSheetLayoutView="80" workbookViewId="0">
      <selection activeCell="A6" sqref="A6:B6"/>
    </sheetView>
  </sheetViews>
  <sheetFormatPr defaultColWidth="36.44140625" defaultRowHeight="12.75"/>
  <cols>
    <col min="1" max="1" width="5.77734375" style="385" customWidth="1"/>
    <col min="2" max="2" width="40.77734375" style="122" customWidth="1"/>
    <col min="3" max="9" width="8.77734375" style="121" customWidth="1"/>
    <col min="10" max="10" width="40.77734375" style="121" customWidth="1"/>
    <col min="11" max="11" width="5.88671875" style="121" customWidth="1"/>
    <col min="12" max="252" width="8.88671875" style="121" customWidth="1"/>
    <col min="253" max="253" width="9.6640625" style="121" customWidth="1"/>
    <col min="254" max="16384" width="36.44140625" style="121"/>
  </cols>
  <sheetData>
    <row r="1" spans="1:255" ht="15">
      <c r="A1" s="396"/>
      <c r="B1" s="396"/>
      <c r="C1" s="396"/>
      <c r="D1" s="396"/>
      <c r="E1" s="396"/>
      <c r="F1" s="396"/>
      <c r="G1" s="396"/>
      <c r="H1" s="396"/>
      <c r="I1" s="396"/>
      <c r="J1" s="396"/>
      <c r="K1" s="396"/>
    </row>
    <row r="2" spans="1:255" ht="20.25" customHeight="1">
      <c r="A2" s="544" t="s">
        <v>117</v>
      </c>
      <c r="B2" s="544"/>
      <c r="C2" s="544"/>
      <c r="D2" s="544"/>
      <c r="E2" s="544"/>
      <c r="F2" s="544"/>
      <c r="G2" s="544"/>
      <c r="H2" s="544"/>
      <c r="I2" s="544"/>
      <c r="J2" s="544"/>
      <c r="K2" s="544"/>
    </row>
    <row r="3" spans="1:255" ht="20.25">
      <c r="A3" s="544" t="s">
        <v>269</v>
      </c>
      <c r="B3" s="544"/>
      <c r="C3" s="544"/>
      <c r="D3" s="544"/>
      <c r="E3" s="544"/>
      <c r="F3" s="544"/>
      <c r="G3" s="544"/>
      <c r="H3" s="544"/>
      <c r="I3" s="544"/>
      <c r="J3" s="544"/>
      <c r="K3" s="544"/>
    </row>
    <row r="4" spans="1:255" ht="15.75" customHeight="1">
      <c r="A4" s="545" t="s">
        <v>118</v>
      </c>
      <c r="B4" s="545"/>
      <c r="C4" s="545"/>
      <c r="D4" s="545"/>
      <c r="E4" s="545"/>
      <c r="F4" s="545"/>
      <c r="G4" s="545"/>
      <c r="H4" s="545"/>
      <c r="I4" s="545"/>
      <c r="J4" s="545"/>
      <c r="K4" s="545"/>
    </row>
    <row r="5" spans="1:255" ht="15.75" customHeight="1">
      <c r="A5" s="545" t="s">
        <v>271</v>
      </c>
      <c r="B5" s="545"/>
      <c r="C5" s="545"/>
      <c r="D5" s="545"/>
      <c r="E5" s="545"/>
      <c r="F5" s="545"/>
      <c r="G5" s="545"/>
      <c r="H5" s="545"/>
      <c r="I5" s="545"/>
      <c r="J5" s="545"/>
      <c r="K5" s="545"/>
    </row>
    <row r="6" spans="1:255" ht="15.75">
      <c r="A6" s="548" t="s">
        <v>669</v>
      </c>
      <c r="B6" s="548"/>
      <c r="C6" s="549" t="s">
        <v>642</v>
      </c>
      <c r="D6" s="549"/>
      <c r="E6" s="549"/>
      <c r="F6" s="549"/>
      <c r="G6" s="549"/>
      <c r="H6" s="549"/>
      <c r="I6" s="549"/>
      <c r="K6" s="127" t="s">
        <v>668</v>
      </c>
    </row>
    <row r="7" spans="1:255" ht="29.25" customHeight="1">
      <c r="A7" s="542" t="s">
        <v>276</v>
      </c>
      <c r="B7" s="550" t="s">
        <v>3</v>
      </c>
      <c r="C7" s="557" t="s">
        <v>267</v>
      </c>
      <c r="D7" s="558"/>
      <c r="E7" s="555" t="s">
        <v>73</v>
      </c>
      <c r="F7" s="555" t="s">
        <v>72</v>
      </c>
      <c r="G7" s="555" t="s">
        <v>71</v>
      </c>
      <c r="H7" s="555" t="s">
        <v>70</v>
      </c>
      <c r="I7" s="555" t="s">
        <v>586</v>
      </c>
      <c r="J7" s="559" t="s">
        <v>7</v>
      </c>
      <c r="K7" s="560"/>
    </row>
    <row r="8" spans="1:255" ht="29.25" customHeight="1">
      <c r="A8" s="543"/>
      <c r="B8" s="551"/>
      <c r="C8" s="553" t="s">
        <v>268</v>
      </c>
      <c r="D8" s="554"/>
      <c r="E8" s="556"/>
      <c r="F8" s="556"/>
      <c r="G8" s="556"/>
      <c r="H8" s="556"/>
      <c r="I8" s="556"/>
      <c r="J8" s="561"/>
      <c r="K8" s="562"/>
    </row>
    <row r="9" spans="1:255" ht="29.25" customHeight="1">
      <c r="A9" s="540" t="s">
        <v>50</v>
      </c>
      <c r="B9" s="551"/>
      <c r="C9" s="128" t="s">
        <v>74</v>
      </c>
      <c r="D9" s="169" t="s">
        <v>13</v>
      </c>
      <c r="E9" s="546" t="s">
        <v>266</v>
      </c>
      <c r="F9" s="546" t="s">
        <v>265</v>
      </c>
      <c r="G9" s="546" t="s">
        <v>264</v>
      </c>
      <c r="H9" s="546" t="s">
        <v>263</v>
      </c>
      <c r="I9" s="546" t="s">
        <v>262</v>
      </c>
      <c r="J9" s="561"/>
      <c r="K9" s="562"/>
    </row>
    <row r="10" spans="1:255" ht="29.25" customHeight="1">
      <c r="A10" s="541"/>
      <c r="B10" s="552"/>
      <c r="C10" s="168" t="s">
        <v>76</v>
      </c>
      <c r="D10" s="168" t="s">
        <v>75</v>
      </c>
      <c r="E10" s="547"/>
      <c r="F10" s="547"/>
      <c r="G10" s="547"/>
      <c r="H10" s="547"/>
      <c r="I10" s="547"/>
      <c r="J10" s="563"/>
      <c r="K10" s="564"/>
    </row>
    <row r="11" spans="1:255" ht="16.5" thickBot="1">
      <c r="A11" s="174" t="s">
        <v>367</v>
      </c>
      <c r="B11" s="290" t="s">
        <v>375</v>
      </c>
      <c r="C11" s="51">
        <f>+C12+C14</f>
        <v>46266</v>
      </c>
      <c r="D11" s="51">
        <f>+D12+D14</f>
        <v>4708</v>
      </c>
      <c r="E11" s="51">
        <v>351589</v>
      </c>
      <c r="F11" s="51">
        <v>397825</v>
      </c>
      <c r="G11" s="272">
        <v>8.39</v>
      </c>
      <c r="H11" s="272">
        <v>3.23</v>
      </c>
      <c r="I11" s="51">
        <v>32923</v>
      </c>
      <c r="J11" s="502" t="s">
        <v>408</v>
      </c>
      <c r="K11" s="503"/>
    </row>
    <row r="12" spans="1:255" ht="14.25" thickTop="1" thickBot="1">
      <c r="A12" s="124" t="s">
        <v>372</v>
      </c>
      <c r="B12" s="291" t="s">
        <v>638</v>
      </c>
      <c r="C12" s="73">
        <v>19284</v>
      </c>
      <c r="D12" s="73">
        <v>60</v>
      </c>
      <c r="E12" s="73">
        <v>3869983</v>
      </c>
      <c r="F12" s="73">
        <v>3974172</v>
      </c>
      <c r="G12" s="259">
        <v>0.62</v>
      </c>
      <c r="H12" s="259">
        <v>2</v>
      </c>
      <c r="I12" s="73">
        <v>20000</v>
      </c>
      <c r="J12" s="497" t="s">
        <v>639</v>
      </c>
      <c r="K12" s="498"/>
    </row>
    <row r="13" spans="1:255" ht="14.25" thickTop="1" thickBot="1">
      <c r="A13" s="384" t="s">
        <v>371</v>
      </c>
      <c r="B13" s="292" t="s">
        <v>638</v>
      </c>
      <c r="C13" s="49">
        <v>19284</v>
      </c>
      <c r="D13" s="49">
        <v>60</v>
      </c>
      <c r="E13" s="49">
        <v>3869983</v>
      </c>
      <c r="F13" s="49">
        <v>3974172</v>
      </c>
      <c r="G13" s="273">
        <v>0.62</v>
      </c>
      <c r="H13" s="273">
        <v>2</v>
      </c>
      <c r="I13" s="49">
        <v>20000</v>
      </c>
      <c r="J13" s="495" t="s">
        <v>639</v>
      </c>
      <c r="K13" s="496"/>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row>
    <row r="14" spans="1:255" ht="14.25" thickTop="1" thickBot="1">
      <c r="A14" s="124" t="s">
        <v>373</v>
      </c>
      <c r="B14" s="291" t="s">
        <v>380</v>
      </c>
      <c r="C14" s="73">
        <v>26982</v>
      </c>
      <c r="D14" s="73">
        <v>4648</v>
      </c>
      <c r="E14" s="73">
        <v>225932</v>
      </c>
      <c r="F14" s="73">
        <v>270099</v>
      </c>
      <c r="G14" s="259">
        <v>12.48</v>
      </c>
      <c r="H14" s="259">
        <v>3.87</v>
      </c>
      <c r="I14" s="73">
        <v>33200</v>
      </c>
      <c r="J14" s="497" t="s">
        <v>412</v>
      </c>
      <c r="K14" s="498"/>
    </row>
    <row r="15" spans="1:255" ht="14.25" thickTop="1" thickBot="1">
      <c r="A15" s="379" t="s">
        <v>374</v>
      </c>
      <c r="B15" s="292" t="s">
        <v>489</v>
      </c>
      <c r="C15" s="49">
        <v>26982</v>
      </c>
      <c r="D15" s="49">
        <v>4648</v>
      </c>
      <c r="E15" s="49">
        <v>225932</v>
      </c>
      <c r="F15" s="49">
        <v>270099</v>
      </c>
      <c r="G15" s="273">
        <v>12.48</v>
      </c>
      <c r="H15" s="273">
        <v>3.87</v>
      </c>
      <c r="I15" s="49">
        <v>33200</v>
      </c>
      <c r="J15" s="495" t="s">
        <v>413</v>
      </c>
      <c r="K15" s="496"/>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c r="IR15" s="123"/>
      <c r="IS15" s="123"/>
      <c r="IT15" s="123"/>
      <c r="IU15" s="123"/>
    </row>
    <row r="16" spans="1:255" ht="14.25" thickTop="1" thickBot="1">
      <c r="A16" s="173" t="s">
        <v>85</v>
      </c>
      <c r="B16" s="293" t="s">
        <v>381</v>
      </c>
      <c r="C16" s="73">
        <f>+C17+C22+C24+C26+C28+C30+C31+C33+C35+C37+C39+C41</f>
        <v>591336</v>
      </c>
      <c r="D16" s="73">
        <f>+D17+D22+D24+D26+D28+D30+D31+D33+D35+D37+D39+D41</f>
        <v>225144</v>
      </c>
      <c r="E16" s="73">
        <v>99735</v>
      </c>
      <c r="F16" s="73">
        <v>164106</v>
      </c>
      <c r="G16" s="259">
        <v>11.66</v>
      </c>
      <c r="H16" s="259">
        <v>27.56</v>
      </c>
      <c r="I16" s="73">
        <v>26761</v>
      </c>
      <c r="J16" s="497" t="s">
        <v>414</v>
      </c>
      <c r="K16" s="498"/>
    </row>
    <row r="17" spans="1:11" ht="14.25" thickTop="1" thickBot="1">
      <c r="A17" s="172">
        <v>10</v>
      </c>
      <c r="B17" s="294" t="s">
        <v>382</v>
      </c>
      <c r="C17" s="51">
        <v>56608</v>
      </c>
      <c r="D17" s="51">
        <v>23020</v>
      </c>
      <c r="E17" s="51">
        <v>112314</v>
      </c>
      <c r="F17" s="51">
        <v>216484</v>
      </c>
      <c r="G17" s="272">
        <v>11.57</v>
      </c>
      <c r="H17" s="272">
        <v>36.549999999999997</v>
      </c>
      <c r="I17" s="51">
        <v>31534</v>
      </c>
      <c r="J17" s="489" t="s">
        <v>415</v>
      </c>
      <c r="K17" s="490"/>
    </row>
    <row r="18" spans="1:11" ht="14.25" thickTop="1" thickBot="1">
      <c r="A18" s="380">
        <v>1061</v>
      </c>
      <c r="B18" s="295" t="s">
        <v>385</v>
      </c>
      <c r="C18" s="74">
        <v>1233</v>
      </c>
      <c r="D18" s="74">
        <v>415</v>
      </c>
      <c r="E18" s="74">
        <v>114045</v>
      </c>
      <c r="F18" s="74">
        <v>452049</v>
      </c>
      <c r="G18" s="266">
        <v>9.23</v>
      </c>
      <c r="H18" s="266">
        <v>65.540000000000006</v>
      </c>
      <c r="I18" s="74">
        <v>27680</v>
      </c>
      <c r="J18" s="491" t="s">
        <v>640</v>
      </c>
      <c r="K18" s="492"/>
    </row>
    <row r="19" spans="1:11" ht="14.25" thickTop="1" thickBot="1">
      <c r="A19" s="379">
        <v>1071</v>
      </c>
      <c r="B19" s="292" t="s">
        <v>386</v>
      </c>
      <c r="C19" s="49">
        <v>51763</v>
      </c>
      <c r="D19" s="49">
        <v>19547</v>
      </c>
      <c r="E19" s="49">
        <v>119688</v>
      </c>
      <c r="F19" s="49">
        <v>219348</v>
      </c>
      <c r="G19" s="273">
        <v>10.88</v>
      </c>
      <c r="H19" s="273">
        <v>34.549999999999997</v>
      </c>
      <c r="I19" s="49">
        <v>31784</v>
      </c>
      <c r="J19" s="495" t="s">
        <v>420</v>
      </c>
      <c r="K19" s="496"/>
    </row>
    <row r="20" spans="1:11" ht="14.25" thickTop="1" thickBot="1">
      <c r="A20" s="380">
        <v>1073</v>
      </c>
      <c r="B20" s="295" t="s">
        <v>492</v>
      </c>
      <c r="C20" s="74">
        <v>615</v>
      </c>
      <c r="D20" s="74">
        <v>1316</v>
      </c>
      <c r="E20" s="74">
        <v>32191</v>
      </c>
      <c r="F20" s="74">
        <v>89187</v>
      </c>
      <c r="G20" s="266">
        <v>25.58</v>
      </c>
      <c r="H20" s="266">
        <v>38.33</v>
      </c>
      <c r="I20" s="74">
        <v>21935</v>
      </c>
      <c r="J20" s="491" t="s">
        <v>421</v>
      </c>
      <c r="K20" s="492"/>
    </row>
    <row r="21" spans="1:11" ht="14.25" thickTop="1" thickBot="1">
      <c r="A21" s="379">
        <v>1079</v>
      </c>
      <c r="B21" s="292" t="s">
        <v>494</v>
      </c>
      <c r="C21" s="49">
        <v>2997</v>
      </c>
      <c r="D21" s="49">
        <v>1742</v>
      </c>
      <c r="E21" s="49">
        <v>118470</v>
      </c>
      <c r="F21" s="49">
        <v>275059</v>
      </c>
      <c r="G21" s="273">
        <v>14.62</v>
      </c>
      <c r="H21" s="273">
        <v>42.31</v>
      </c>
      <c r="I21" s="49">
        <v>43542</v>
      </c>
      <c r="J21" s="495" t="s">
        <v>493</v>
      </c>
      <c r="K21" s="496"/>
    </row>
    <row r="22" spans="1:11" ht="14.25" thickTop="1" thickBot="1">
      <c r="A22" s="124">
        <v>13</v>
      </c>
      <c r="B22" s="291" t="s">
        <v>389</v>
      </c>
      <c r="C22" s="73">
        <v>1520</v>
      </c>
      <c r="D22" s="73">
        <v>2880</v>
      </c>
      <c r="E22" s="73">
        <v>45833</v>
      </c>
      <c r="F22" s="73">
        <v>69137</v>
      </c>
      <c r="G22" s="259">
        <v>9.69</v>
      </c>
      <c r="H22" s="259">
        <v>24.02</v>
      </c>
      <c r="I22" s="73">
        <v>30000</v>
      </c>
      <c r="J22" s="497" t="s">
        <v>425</v>
      </c>
      <c r="K22" s="498"/>
    </row>
    <row r="23" spans="1:11" ht="14.25" thickTop="1" thickBot="1">
      <c r="A23" s="379">
        <v>1392</v>
      </c>
      <c r="B23" s="292" t="s">
        <v>559</v>
      </c>
      <c r="C23" s="49">
        <v>1520</v>
      </c>
      <c r="D23" s="49">
        <v>2880</v>
      </c>
      <c r="E23" s="49">
        <v>45833</v>
      </c>
      <c r="F23" s="49">
        <v>69137</v>
      </c>
      <c r="G23" s="273">
        <v>9.69</v>
      </c>
      <c r="H23" s="273">
        <v>24.02</v>
      </c>
      <c r="I23" s="49">
        <v>30000</v>
      </c>
      <c r="J23" s="495" t="s">
        <v>426</v>
      </c>
      <c r="K23" s="496"/>
    </row>
    <row r="24" spans="1:11" ht="14.25" thickTop="1" thickBot="1">
      <c r="A24" s="124">
        <v>14</v>
      </c>
      <c r="B24" s="291" t="s">
        <v>390</v>
      </c>
      <c r="C24" s="73">
        <v>344636</v>
      </c>
      <c r="D24" s="73">
        <v>121536</v>
      </c>
      <c r="E24" s="73">
        <v>98096</v>
      </c>
      <c r="F24" s="73">
        <v>139008</v>
      </c>
      <c r="G24" s="259">
        <v>12.67</v>
      </c>
      <c r="H24" s="259">
        <v>16.760000000000002</v>
      </c>
      <c r="I24" s="73">
        <v>24361</v>
      </c>
      <c r="J24" s="497" t="s">
        <v>641</v>
      </c>
      <c r="K24" s="498"/>
    </row>
    <row r="25" spans="1:11" ht="21.75" customHeight="1" thickTop="1" thickBot="1">
      <c r="A25" s="379">
        <v>1412</v>
      </c>
      <c r="B25" s="292" t="s">
        <v>556</v>
      </c>
      <c r="C25" s="49">
        <v>344636</v>
      </c>
      <c r="D25" s="49">
        <v>121536</v>
      </c>
      <c r="E25" s="49">
        <v>98096</v>
      </c>
      <c r="F25" s="49">
        <v>139008</v>
      </c>
      <c r="G25" s="273">
        <v>12.67</v>
      </c>
      <c r="H25" s="273">
        <v>16.760000000000002</v>
      </c>
      <c r="I25" s="49">
        <v>24361</v>
      </c>
      <c r="J25" s="495" t="s">
        <v>561</v>
      </c>
      <c r="K25" s="496"/>
    </row>
    <row r="26" spans="1:11" ht="35.25" thickTop="1" thickBot="1">
      <c r="A26" s="124">
        <v>16</v>
      </c>
      <c r="B26" s="291" t="s">
        <v>551</v>
      </c>
      <c r="C26" s="73">
        <v>62770</v>
      </c>
      <c r="D26" s="73">
        <v>13143</v>
      </c>
      <c r="E26" s="73">
        <v>132967</v>
      </c>
      <c r="F26" s="73">
        <v>253378</v>
      </c>
      <c r="G26" s="259">
        <v>6.44</v>
      </c>
      <c r="H26" s="259">
        <v>41.08</v>
      </c>
      <c r="I26" s="73">
        <v>24658</v>
      </c>
      <c r="J26" s="497" t="s">
        <v>552</v>
      </c>
      <c r="K26" s="498"/>
    </row>
    <row r="27" spans="1:11" ht="14.25" thickTop="1" thickBot="1">
      <c r="A27" s="379">
        <v>1622</v>
      </c>
      <c r="B27" s="292" t="s">
        <v>550</v>
      </c>
      <c r="C27" s="49">
        <v>62770</v>
      </c>
      <c r="D27" s="49">
        <v>13143</v>
      </c>
      <c r="E27" s="49">
        <v>132967</v>
      </c>
      <c r="F27" s="49">
        <v>253378</v>
      </c>
      <c r="G27" s="273">
        <v>6.44</v>
      </c>
      <c r="H27" s="273">
        <v>41.08</v>
      </c>
      <c r="I27" s="49">
        <v>24658</v>
      </c>
      <c r="J27" s="495" t="s">
        <v>553</v>
      </c>
      <c r="K27" s="496"/>
    </row>
    <row r="28" spans="1:11" ht="14.25" thickTop="1" thickBot="1">
      <c r="A28" s="124">
        <v>18</v>
      </c>
      <c r="B28" s="291" t="s">
        <v>619</v>
      </c>
      <c r="C28" s="73">
        <v>12789</v>
      </c>
      <c r="D28" s="73">
        <v>3371</v>
      </c>
      <c r="E28" s="73">
        <v>152970</v>
      </c>
      <c r="F28" s="73">
        <v>241493</v>
      </c>
      <c r="G28" s="259">
        <v>5.17</v>
      </c>
      <c r="H28" s="259">
        <v>31.49</v>
      </c>
      <c r="I28" s="73">
        <v>31208</v>
      </c>
      <c r="J28" s="497" t="s">
        <v>433</v>
      </c>
      <c r="K28" s="498"/>
    </row>
    <row r="29" spans="1:11" ht="14.25" thickTop="1" thickBot="1">
      <c r="A29" s="379">
        <v>1811</v>
      </c>
      <c r="B29" s="292" t="s">
        <v>392</v>
      </c>
      <c r="C29" s="49">
        <v>12789</v>
      </c>
      <c r="D29" s="49">
        <v>3371</v>
      </c>
      <c r="E29" s="49">
        <v>152970</v>
      </c>
      <c r="F29" s="49">
        <v>241493</v>
      </c>
      <c r="G29" s="273">
        <v>5.17</v>
      </c>
      <c r="H29" s="273">
        <v>31.49</v>
      </c>
      <c r="I29" s="49">
        <v>31208</v>
      </c>
      <c r="J29" s="495" t="s">
        <v>434</v>
      </c>
      <c r="K29" s="496"/>
    </row>
    <row r="30" spans="1:11" ht="14.25" thickTop="1" thickBot="1">
      <c r="A30" s="124">
        <v>20</v>
      </c>
      <c r="B30" s="291" t="s">
        <v>546</v>
      </c>
      <c r="C30" s="73">
        <v>563</v>
      </c>
      <c r="D30" s="73">
        <v>198</v>
      </c>
      <c r="E30" s="73">
        <v>111118</v>
      </c>
      <c r="F30" s="73">
        <v>361602</v>
      </c>
      <c r="G30" s="259">
        <v>19.8</v>
      </c>
      <c r="H30" s="259">
        <v>49.47</v>
      </c>
      <c r="I30" s="73">
        <v>28286</v>
      </c>
      <c r="J30" s="497" t="s">
        <v>437</v>
      </c>
      <c r="K30" s="498"/>
    </row>
    <row r="31" spans="1:11" ht="14.25" thickTop="1" thickBot="1">
      <c r="A31" s="172">
        <v>23</v>
      </c>
      <c r="B31" s="294" t="s">
        <v>545</v>
      </c>
      <c r="C31" s="51">
        <v>734</v>
      </c>
      <c r="D31" s="51">
        <v>2078</v>
      </c>
      <c r="E31" s="51">
        <v>148000</v>
      </c>
      <c r="F31" s="51">
        <v>750000</v>
      </c>
      <c r="G31" s="272">
        <v>12.5</v>
      </c>
      <c r="H31" s="272">
        <v>67.77</v>
      </c>
      <c r="I31" s="51">
        <v>109350</v>
      </c>
      <c r="J31" s="489" t="s">
        <v>440</v>
      </c>
      <c r="K31" s="490"/>
    </row>
    <row r="32" spans="1:11" ht="14.25" thickTop="1" thickBot="1">
      <c r="A32" s="380">
        <v>2310</v>
      </c>
      <c r="B32" s="295" t="s">
        <v>396</v>
      </c>
      <c r="C32" s="74">
        <v>734</v>
      </c>
      <c r="D32" s="74">
        <v>2078</v>
      </c>
      <c r="E32" s="74">
        <v>148000</v>
      </c>
      <c r="F32" s="74">
        <v>750000</v>
      </c>
      <c r="G32" s="266">
        <v>12.5</v>
      </c>
      <c r="H32" s="266">
        <v>67.77</v>
      </c>
      <c r="I32" s="74">
        <v>109350</v>
      </c>
      <c r="J32" s="491" t="s">
        <v>441</v>
      </c>
      <c r="K32" s="492"/>
    </row>
    <row r="33" spans="1:11" ht="24" thickTop="1" thickBot="1">
      <c r="A33" s="172">
        <v>25</v>
      </c>
      <c r="B33" s="294" t="s">
        <v>536</v>
      </c>
      <c r="C33" s="51">
        <v>65140</v>
      </c>
      <c r="D33" s="51">
        <v>43953</v>
      </c>
      <c r="E33" s="51">
        <v>86954</v>
      </c>
      <c r="F33" s="51">
        <v>191833</v>
      </c>
      <c r="G33" s="272">
        <v>14.51</v>
      </c>
      <c r="H33" s="272">
        <v>40.159999999999997</v>
      </c>
      <c r="I33" s="51">
        <v>34828</v>
      </c>
      <c r="J33" s="489" t="s">
        <v>532</v>
      </c>
      <c r="K33" s="490"/>
    </row>
    <row r="34" spans="1:11" ht="14.25" thickTop="1" thickBot="1">
      <c r="A34" s="380">
        <v>2511</v>
      </c>
      <c r="B34" s="295" t="s">
        <v>400</v>
      </c>
      <c r="C34" s="74">
        <v>65140</v>
      </c>
      <c r="D34" s="74">
        <v>43953</v>
      </c>
      <c r="E34" s="74">
        <v>86954</v>
      </c>
      <c r="F34" s="74">
        <v>191833</v>
      </c>
      <c r="G34" s="266">
        <v>14.51</v>
      </c>
      <c r="H34" s="266">
        <v>40.159999999999997</v>
      </c>
      <c r="I34" s="74">
        <v>34828</v>
      </c>
      <c r="J34" s="491" t="s">
        <v>446</v>
      </c>
      <c r="K34" s="492"/>
    </row>
    <row r="35" spans="1:11" ht="14.25" thickTop="1" thickBot="1">
      <c r="A35" s="172">
        <v>27</v>
      </c>
      <c r="B35" s="294" t="s">
        <v>401</v>
      </c>
      <c r="C35" s="51">
        <v>732</v>
      </c>
      <c r="D35" s="51">
        <v>54</v>
      </c>
      <c r="E35" s="51">
        <v>261867</v>
      </c>
      <c r="F35" s="51">
        <v>313333</v>
      </c>
      <c r="G35" s="272">
        <v>7.66</v>
      </c>
      <c r="H35" s="272">
        <v>8.77</v>
      </c>
      <c r="I35" s="51">
        <v>18000</v>
      </c>
      <c r="J35" s="489" t="s">
        <v>448</v>
      </c>
      <c r="K35" s="490"/>
    </row>
    <row r="36" spans="1:11" ht="14.25" thickTop="1" thickBot="1">
      <c r="A36" s="380">
        <v>2790</v>
      </c>
      <c r="B36" s="295" t="s">
        <v>523</v>
      </c>
      <c r="C36" s="74">
        <v>732</v>
      </c>
      <c r="D36" s="74">
        <v>54</v>
      </c>
      <c r="E36" s="74">
        <v>261867</v>
      </c>
      <c r="F36" s="74">
        <v>313333</v>
      </c>
      <c r="G36" s="266">
        <v>7.66</v>
      </c>
      <c r="H36" s="266">
        <v>8.77</v>
      </c>
      <c r="I36" s="74">
        <v>18000</v>
      </c>
      <c r="J36" s="491" t="s">
        <v>450</v>
      </c>
      <c r="K36" s="492"/>
    </row>
    <row r="37" spans="1:11" ht="14.25" thickTop="1" thickBot="1">
      <c r="A37" s="172">
        <v>31</v>
      </c>
      <c r="B37" s="294" t="s">
        <v>403</v>
      </c>
      <c r="C37" s="51">
        <v>44233</v>
      </c>
      <c r="D37" s="51">
        <v>13653</v>
      </c>
      <c r="E37" s="51">
        <v>93837</v>
      </c>
      <c r="F37" s="51">
        <v>153104</v>
      </c>
      <c r="G37" s="272">
        <v>6.07</v>
      </c>
      <c r="H37" s="272">
        <v>32.64</v>
      </c>
      <c r="I37" s="51">
        <v>22021</v>
      </c>
      <c r="J37" s="489" t="s">
        <v>454</v>
      </c>
      <c r="K37" s="490"/>
    </row>
    <row r="38" spans="1:11" ht="14.25" thickTop="1" thickBot="1">
      <c r="A38" s="380">
        <v>3100</v>
      </c>
      <c r="B38" s="295" t="s">
        <v>403</v>
      </c>
      <c r="C38" s="74">
        <v>44233</v>
      </c>
      <c r="D38" s="74">
        <v>13653</v>
      </c>
      <c r="E38" s="74">
        <v>93837</v>
      </c>
      <c r="F38" s="74">
        <v>153104</v>
      </c>
      <c r="G38" s="266">
        <v>6.07</v>
      </c>
      <c r="H38" s="266">
        <v>32.64</v>
      </c>
      <c r="I38" s="74">
        <v>22021</v>
      </c>
      <c r="J38" s="491" t="s">
        <v>455</v>
      </c>
      <c r="K38" s="492"/>
    </row>
    <row r="39" spans="1:11" ht="14.25" thickTop="1" thickBot="1">
      <c r="A39" s="172">
        <v>32</v>
      </c>
      <c r="B39" s="294" t="s">
        <v>404</v>
      </c>
      <c r="C39" s="51">
        <v>406</v>
      </c>
      <c r="D39" s="51">
        <v>308</v>
      </c>
      <c r="E39" s="51">
        <v>71418</v>
      </c>
      <c r="F39" s="51">
        <v>126400</v>
      </c>
      <c r="G39" s="272">
        <v>28.59</v>
      </c>
      <c r="H39" s="272">
        <v>14.91</v>
      </c>
      <c r="I39" s="51">
        <v>30800</v>
      </c>
      <c r="J39" s="489" t="s">
        <v>456</v>
      </c>
      <c r="K39" s="490"/>
    </row>
    <row r="40" spans="1:11" ht="14.25" thickTop="1" thickBot="1">
      <c r="A40" s="380">
        <v>3290</v>
      </c>
      <c r="B40" s="295" t="s">
        <v>405</v>
      </c>
      <c r="C40" s="74">
        <v>406</v>
      </c>
      <c r="D40" s="74">
        <v>308</v>
      </c>
      <c r="E40" s="74">
        <v>71418</v>
      </c>
      <c r="F40" s="74">
        <v>126400</v>
      </c>
      <c r="G40" s="266">
        <v>28.59</v>
      </c>
      <c r="H40" s="266">
        <v>14.91</v>
      </c>
      <c r="I40" s="74">
        <v>30800</v>
      </c>
      <c r="J40" s="491" t="s">
        <v>457</v>
      </c>
      <c r="K40" s="492"/>
    </row>
    <row r="41" spans="1:11" ht="14.25" thickTop="1" thickBot="1">
      <c r="A41" s="172">
        <v>33</v>
      </c>
      <c r="B41" s="294" t="s">
        <v>508</v>
      </c>
      <c r="C41" s="51">
        <v>1205</v>
      </c>
      <c r="D41" s="51">
        <v>950</v>
      </c>
      <c r="E41" s="51">
        <v>60367</v>
      </c>
      <c r="F41" s="51">
        <v>80000</v>
      </c>
      <c r="G41" s="272">
        <v>16.46</v>
      </c>
      <c r="H41" s="272">
        <v>8.08</v>
      </c>
      <c r="I41" s="51">
        <v>26400</v>
      </c>
      <c r="J41" s="489" t="s">
        <v>458</v>
      </c>
      <c r="K41" s="490"/>
    </row>
    <row r="42" spans="1:11" ht="13.5" thickTop="1">
      <c r="A42" s="381">
        <v>3314</v>
      </c>
      <c r="B42" s="340" t="s">
        <v>634</v>
      </c>
      <c r="C42" s="74">
        <v>1205</v>
      </c>
      <c r="D42" s="74">
        <v>950</v>
      </c>
      <c r="E42" s="74">
        <v>60367</v>
      </c>
      <c r="F42" s="74">
        <v>80000</v>
      </c>
      <c r="G42" s="266">
        <v>16.46</v>
      </c>
      <c r="H42" s="266">
        <v>8.08</v>
      </c>
      <c r="I42" s="74">
        <v>26400</v>
      </c>
      <c r="J42" s="513" t="s">
        <v>631</v>
      </c>
      <c r="K42" s="514"/>
    </row>
    <row r="43" spans="1:11" s="10" customFormat="1" ht="43.5" customHeight="1">
      <c r="A43" s="526" t="s">
        <v>4</v>
      </c>
      <c r="B43" s="527"/>
      <c r="C43" s="347">
        <f>C11+C16</f>
        <v>637602</v>
      </c>
      <c r="D43" s="347">
        <f>D11+D16</f>
        <v>229852</v>
      </c>
      <c r="E43" s="347">
        <v>103918</v>
      </c>
      <c r="F43" s="347">
        <v>167988</v>
      </c>
      <c r="G43" s="348">
        <v>11.53</v>
      </c>
      <c r="H43" s="348">
        <v>26.61</v>
      </c>
      <c r="I43" s="347">
        <v>26864</v>
      </c>
      <c r="J43" s="515" t="s">
        <v>0</v>
      </c>
      <c r="K43" s="516"/>
    </row>
  </sheetData>
  <mergeCells count="57">
    <mergeCell ref="J41:K41"/>
    <mergeCell ref="J42:K42"/>
    <mergeCell ref="J43:K43"/>
    <mergeCell ref="J36:K36"/>
    <mergeCell ref="J37:K37"/>
    <mergeCell ref="J38:K38"/>
    <mergeCell ref="J39:K39"/>
    <mergeCell ref="J40:K40"/>
    <mergeCell ref="J31:K31"/>
    <mergeCell ref="J32:K32"/>
    <mergeCell ref="J33:K33"/>
    <mergeCell ref="J34:K34"/>
    <mergeCell ref="J35:K35"/>
    <mergeCell ref="J23:K23"/>
    <mergeCell ref="J24:K24"/>
    <mergeCell ref="J20:K20"/>
    <mergeCell ref="J21:K21"/>
    <mergeCell ref="J22:K22"/>
    <mergeCell ref="J29:K29"/>
    <mergeCell ref="J25:K25"/>
    <mergeCell ref="J26:K26"/>
    <mergeCell ref="J28:K28"/>
    <mergeCell ref="J30:K30"/>
    <mergeCell ref="J27:K27"/>
    <mergeCell ref="J19:K19"/>
    <mergeCell ref="J11:K11"/>
    <mergeCell ref="J7:K10"/>
    <mergeCell ref="J14:K14"/>
    <mergeCell ref="J15:K15"/>
    <mergeCell ref="J16:K16"/>
    <mergeCell ref="J17:K17"/>
    <mergeCell ref="J12:K12"/>
    <mergeCell ref="J13:K13"/>
    <mergeCell ref="F9:F10"/>
    <mergeCell ref="H7:H8"/>
    <mergeCell ref="I7:I8"/>
    <mergeCell ref="C7:D7"/>
    <mergeCell ref="E7:E8"/>
    <mergeCell ref="F7:F8"/>
    <mergeCell ref="H9:H10"/>
    <mergeCell ref="I9:I10"/>
    <mergeCell ref="A43:B43"/>
    <mergeCell ref="J18:K18"/>
    <mergeCell ref="A9:A10"/>
    <mergeCell ref="A7:A8"/>
    <mergeCell ref="A1:K1"/>
    <mergeCell ref="A2:K2"/>
    <mergeCell ref="A3:K3"/>
    <mergeCell ref="A4:K4"/>
    <mergeCell ref="A5:K5"/>
    <mergeCell ref="G9:G10"/>
    <mergeCell ref="A6:B6"/>
    <mergeCell ref="C6:I6"/>
    <mergeCell ref="E9:E10"/>
    <mergeCell ref="B7:B10"/>
    <mergeCell ref="C8:D8"/>
    <mergeCell ref="G7:G8"/>
  </mergeCells>
  <printOptions horizontalCentered="1" verticalCentered="1"/>
  <pageMargins left="0" right="0" top="0" bottom="0" header="0.31496062992125984" footer="0.31496062992125984"/>
  <pageSetup paperSize="9" scale="7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BreakPreview" zoomScaleNormal="100" zoomScaleSheetLayoutView="100" workbookViewId="0">
      <selection activeCell="G2" sqref="G2"/>
    </sheetView>
  </sheetViews>
  <sheetFormatPr defaultRowHeight="12.75"/>
  <cols>
    <col min="1" max="1" width="63.109375" style="34" customWidth="1"/>
    <col min="2" max="16384" width="8.88671875" style="34"/>
  </cols>
  <sheetData>
    <row r="1" spans="1:1" ht="229.5" customHeight="1">
      <c r="A1" s="66" t="s">
        <v>364</v>
      </c>
    </row>
  </sheetData>
  <printOptions horizontalCentered="1" verticalCentered="1"/>
  <pageMargins left="0" right="0" top="1.5354330708661419"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99"/>
  <sheetViews>
    <sheetView view="pageBreakPreview" zoomScale="90" zoomScaleNormal="100" zoomScaleSheetLayoutView="90" workbookViewId="0">
      <selection activeCell="M12" sqref="M12"/>
    </sheetView>
  </sheetViews>
  <sheetFormatPr defaultRowHeight="15"/>
  <cols>
    <col min="1" max="1" width="5.77734375" style="382" customWidth="1"/>
    <col min="2" max="2" width="40.77734375" style="3" customWidth="1"/>
    <col min="3" max="4" width="8.109375" style="1" bestFit="1" customWidth="1"/>
    <col min="5" max="5" width="7.21875" style="1" bestFit="1" customWidth="1"/>
    <col min="6" max="6" width="7.77734375" style="1" customWidth="1"/>
    <col min="7" max="8" width="6.77734375" style="1" customWidth="1"/>
    <col min="9" max="9" width="40.77734375" style="1" customWidth="1"/>
    <col min="10" max="10" width="5.77734375" style="1" customWidth="1"/>
    <col min="11" max="16384" width="8.88671875" style="1"/>
  </cols>
  <sheetData>
    <row r="1" spans="1:13" s="11" customFormat="1">
      <c r="A1" s="521"/>
      <c r="B1" s="521"/>
      <c r="C1" s="521"/>
      <c r="D1" s="521"/>
      <c r="E1" s="521"/>
      <c r="F1" s="521"/>
      <c r="G1" s="521"/>
      <c r="H1" s="521"/>
      <c r="I1" s="521"/>
      <c r="J1" s="521"/>
      <c r="K1" s="12"/>
      <c r="L1" s="12"/>
      <c r="M1" s="12"/>
    </row>
    <row r="2" spans="1:13" ht="20.25">
      <c r="A2" s="507" t="s">
        <v>16</v>
      </c>
      <c r="B2" s="507"/>
      <c r="C2" s="507"/>
      <c r="D2" s="507"/>
      <c r="E2" s="507"/>
      <c r="F2" s="507"/>
      <c r="G2" s="507"/>
      <c r="H2" s="507"/>
      <c r="I2" s="507"/>
      <c r="J2" s="507"/>
    </row>
    <row r="3" spans="1:13" ht="20.25">
      <c r="A3" s="507" t="s">
        <v>272</v>
      </c>
      <c r="B3" s="507"/>
      <c r="C3" s="507"/>
      <c r="D3" s="507"/>
      <c r="E3" s="507"/>
      <c r="F3" s="507"/>
      <c r="G3" s="507"/>
      <c r="H3" s="507"/>
      <c r="I3" s="507"/>
      <c r="J3" s="507"/>
    </row>
    <row r="4" spans="1:13" ht="15.75" customHeight="1">
      <c r="A4" s="508" t="s">
        <v>91</v>
      </c>
      <c r="B4" s="508"/>
      <c r="C4" s="508"/>
      <c r="D4" s="508"/>
      <c r="E4" s="508"/>
      <c r="F4" s="508"/>
      <c r="G4" s="508"/>
      <c r="H4" s="508"/>
      <c r="I4" s="508"/>
      <c r="J4" s="508"/>
    </row>
    <row r="5" spans="1:13" ht="15.75" customHeight="1">
      <c r="A5" s="508" t="s">
        <v>271</v>
      </c>
      <c r="B5" s="508"/>
      <c r="C5" s="508"/>
      <c r="D5" s="508"/>
      <c r="E5" s="508"/>
      <c r="F5" s="508"/>
      <c r="G5" s="508"/>
      <c r="H5" s="508"/>
      <c r="I5" s="508"/>
      <c r="J5" s="508"/>
    </row>
    <row r="6" spans="1:13" ht="15.75">
      <c r="A6" s="565" t="s">
        <v>583</v>
      </c>
      <c r="B6" s="565"/>
      <c r="C6" s="566">
        <v>2015</v>
      </c>
      <c r="D6" s="566"/>
      <c r="E6" s="566"/>
      <c r="F6" s="566"/>
      <c r="G6" s="566"/>
      <c r="H6" s="566"/>
      <c r="I6" s="567" t="s">
        <v>360</v>
      </c>
      <c r="J6" s="567"/>
    </row>
    <row r="7" spans="1:13" ht="15" customHeight="1">
      <c r="A7" s="466" t="s">
        <v>280</v>
      </c>
      <c r="B7" s="466" t="s">
        <v>3</v>
      </c>
      <c r="C7" s="568" t="s">
        <v>13</v>
      </c>
      <c r="D7" s="569"/>
      <c r="E7" s="570"/>
      <c r="F7" s="568" t="s">
        <v>12</v>
      </c>
      <c r="G7" s="569"/>
      <c r="H7" s="570"/>
      <c r="I7" s="571" t="s">
        <v>7</v>
      </c>
      <c r="J7" s="572"/>
    </row>
    <row r="8" spans="1:13">
      <c r="A8" s="467"/>
      <c r="B8" s="467"/>
      <c r="C8" s="577" t="s">
        <v>15</v>
      </c>
      <c r="D8" s="578"/>
      <c r="E8" s="579"/>
      <c r="F8" s="577" t="s">
        <v>14</v>
      </c>
      <c r="G8" s="578"/>
      <c r="H8" s="579"/>
      <c r="I8" s="573"/>
      <c r="J8" s="574"/>
    </row>
    <row r="9" spans="1:13">
      <c r="A9" s="467"/>
      <c r="B9" s="467"/>
      <c r="C9" s="98" t="s">
        <v>0</v>
      </c>
      <c r="D9" s="98" t="s">
        <v>1</v>
      </c>
      <c r="E9" s="98" t="s">
        <v>2</v>
      </c>
      <c r="F9" s="98" t="s">
        <v>0</v>
      </c>
      <c r="G9" s="98" t="s">
        <v>1</v>
      </c>
      <c r="H9" s="98" t="s">
        <v>2</v>
      </c>
      <c r="I9" s="573"/>
      <c r="J9" s="574"/>
    </row>
    <row r="10" spans="1:13">
      <c r="A10" s="468"/>
      <c r="B10" s="468"/>
      <c r="C10" s="166" t="s">
        <v>4</v>
      </c>
      <c r="D10" s="166" t="s">
        <v>5</v>
      </c>
      <c r="E10" s="166" t="s">
        <v>6</v>
      </c>
      <c r="F10" s="166" t="s">
        <v>4</v>
      </c>
      <c r="G10" s="166" t="s">
        <v>5</v>
      </c>
      <c r="H10" s="166" t="s">
        <v>6</v>
      </c>
      <c r="I10" s="575"/>
      <c r="J10" s="576"/>
    </row>
    <row r="11" spans="1:13">
      <c r="A11" s="226" t="s">
        <v>367</v>
      </c>
      <c r="B11" s="281" t="s">
        <v>375</v>
      </c>
      <c r="C11" s="234">
        <f>+E11+D11</f>
        <v>13122484</v>
      </c>
      <c r="D11" s="234">
        <f>+D12+D13+D15</f>
        <v>8617010</v>
      </c>
      <c r="E11" s="234">
        <f>+E12+E13+E15</f>
        <v>4505474</v>
      </c>
      <c r="F11" s="234">
        <f>+H11+G11</f>
        <v>41697</v>
      </c>
      <c r="G11" s="234">
        <f>G12+G13+G15</f>
        <v>35407</v>
      </c>
      <c r="H11" s="234">
        <f>H12+H13+H15</f>
        <v>6290</v>
      </c>
      <c r="I11" s="454" t="s">
        <v>408</v>
      </c>
      <c r="J11" s="455"/>
    </row>
    <row r="12" spans="1:13">
      <c r="A12" s="227" t="s">
        <v>368</v>
      </c>
      <c r="B12" s="282" t="s">
        <v>490</v>
      </c>
      <c r="C12" s="235">
        <v>10770152</v>
      </c>
      <c r="D12" s="235">
        <v>6392609</v>
      </c>
      <c r="E12" s="235">
        <v>4377543</v>
      </c>
      <c r="F12" s="235">
        <v>18651</v>
      </c>
      <c r="G12" s="235">
        <v>12624</v>
      </c>
      <c r="H12" s="235">
        <v>6027</v>
      </c>
      <c r="I12" s="450" t="s">
        <v>307</v>
      </c>
      <c r="J12" s="451"/>
    </row>
    <row r="13" spans="1:13">
      <c r="A13" s="228" t="s">
        <v>372</v>
      </c>
      <c r="B13" s="285" t="s">
        <v>378</v>
      </c>
      <c r="C13" s="160">
        <f t="shared" ref="C13:H13" si="0">+C14</f>
        <v>232929</v>
      </c>
      <c r="D13" s="160">
        <f t="shared" si="0"/>
        <v>229411</v>
      </c>
      <c r="E13" s="160">
        <f t="shared" si="0"/>
        <v>3518</v>
      </c>
      <c r="F13" s="160">
        <f t="shared" si="0"/>
        <v>2396</v>
      </c>
      <c r="G13" s="160">
        <f t="shared" si="0"/>
        <v>2362</v>
      </c>
      <c r="H13" s="160">
        <f t="shared" si="0"/>
        <v>34</v>
      </c>
      <c r="I13" s="445" t="s">
        <v>411</v>
      </c>
      <c r="J13" s="446"/>
    </row>
    <row r="14" spans="1:13">
      <c r="A14" s="376" t="s">
        <v>371</v>
      </c>
      <c r="B14" s="284" t="s">
        <v>379</v>
      </c>
      <c r="C14" s="74">
        <v>232929</v>
      </c>
      <c r="D14" s="74">
        <v>229411</v>
      </c>
      <c r="E14" s="74">
        <v>3518</v>
      </c>
      <c r="F14" s="74">
        <v>2396</v>
      </c>
      <c r="G14" s="74">
        <v>2362</v>
      </c>
      <c r="H14" s="74">
        <v>34</v>
      </c>
      <c r="I14" s="474" t="s">
        <v>491</v>
      </c>
      <c r="J14" s="475"/>
    </row>
    <row r="15" spans="1:13">
      <c r="A15" s="228" t="s">
        <v>373</v>
      </c>
      <c r="B15" s="285" t="s">
        <v>380</v>
      </c>
      <c r="C15" s="160">
        <f t="shared" ref="C15:H15" si="1">+C16</f>
        <v>2119403</v>
      </c>
      <c r="D15" s="160">
        <f t="shared" si="1"/>
        <v>1994990</v>
      </c>
      <c r="E15" s="160">
        <f t="shared" si="1"/>
        <v>124413</v>
      </c>
      <c r="F15" s="160">
        <f t="shared" si="1"/>
        <v>20650</v>
      </c>
      <c r="G15" s="160">
        <f t="shared" si="1"/>
        <v>20421</v>
      </c>
      <c r="H15" s="160">
        <f t="shared" si="1"/>
        <v>229</v>
      </c>
      <c r="I15" s="476" t="s">
        <v>412</v>
      </c>
      <c r="J15" s="477"/>
    </row>
    <row r="16" spans="1:13">
      <c r="A16" s="376" t="s">
        <v>374</v>
      </c>
      <c r="B16" s="284" t="s">
        <v>489</v>
      </c>
      <c r="C16" s="192">
        <v>2119403</v>
      </c>
      <c r="D16" s="192">
        <v>1994990</v>
      </c>
      <c r="E16" s="192">
        <v>124413</v>
      </c>
      <c r="F16" s="192">
        <v>20650</v>
      </c>
      <c r="G16" s="192">
        <v>20421</v>
      </c>
      <c r="H16" s="192">
        <v>229</v>
      </c>
      <c r="I16" s="474" t="s">
        <v>413</v>
      </c>
      <c r="J16" s="475"/>
    </row>
    <row r="17" spans="1:10">
      <c r="A17" s="229" t="s">
        <v>85</v>
      </c>
      <c r="B17" s="286" t="s">
        <v>381</v>
      </c>
      <c r="C17" s="160">
        <f t="shared" ref="C17:G17" si="2">+C18+C27+C30+C33+C36+C39+C41+C44+C47+C48+C49+C51+C54+C60+C61+C66+C71+C74+C77+C80+C82+C85</f>
        <v>7697549</v>
      </c>
      <c r="D17" s="160">
        <f t="shared" si="2"/>
        <v>6391993</v>
      </c>
      <c r="E17" s="160">
        <f t="shared" si="2"/>
        <v>1305556</v>
      </c>
      <c r="F17" s="160">
        <f t="shared" si="2"/>
        <v>110285</v>
      </c>
      <c r="G17" s="160">
        <f t="shared" si="2"/>
        <v>107921</v>
      </c>
      <c r="H17" s="160">
        <f>+H18+H27+H30+H33+H36+H39+H41+H44+H47+H48+H49+H51+H54+H60+H61+H66+H71+H74+H77+H80+H82+H85</f>
        <v>2364</v>
      </c>
      <c r="I17" s="452" t="s">
        <v>414</v>
      </c>
      <c r="J17" s="453"/>
    </row>
    <row r="18" spans="1:10">
      <c r="A18" s="227">
        <v>10</v>
      </c>
      <c r="B18" s="282" t="s">
        <v>382</v>
      </c>
      <c r="C18" s="73">
        <f t="shared" ref="C18:G18" si="3">C19+C20+C21+C22+C23+C24+C25+C26</f>
        <v>242930</v>
      </c>
      <c r="D18" s="73">
        <f t="shared" si="3"/>
        <v>234483</v>
      </c>
      <c r="E18" s="73">
        <f t="shared" si="3"/>
        <v>8447</v>
      </c>
      <c r="F18" s="73">
        <f t="shared" si="3"/>
        <v>6969</v>
      </c>
      <c r="G18" s="73">
        <f t="shared" si="3"/>
        <v>6933</v>
      </c>
      <c r="H18" s="73">
        <f>H19+H20+H21+H22+H23+H24+H25+H26</f>
        <v>36</v>
      </c>
      <c r="I18" s="450" t="s">
        <v>415</v>
      </c>
      <c r="J18" s="451"/>
    </row>
    <row r="19" spans="1:10">
      <c r="A19" s="375">
        <v>1010</v>
      </c>
      <c r="B19" s="283" t="s">
        <v>383</v>
      </c>
      <c r="C19" s="159">
        <f t="shared" ref="C19:C24" si="4">+D19+E19</f>
        <v>9215</v>
      </c>
      <c r="D19" s="159">
        <v>6297</v>
      </c>
      <c r="E19" s="159">
        <v>2918</v>
      </c>
      <c r="F19" s="159">
        <v>200</v>
      </c>
      <c r="G19" s="159">
        <v>196</v>
      </c>
      <c r="H19" s="159">
        <v>4</v>
      </c>
      <c r="I19" s="448" t="s">
        <v>416</v>
      </c>
      <c r="J19" s="449"/>
    </row>
    <row r="20" spans="1:10">
      <c r="A20" s="376">
        <v>1030</v>
      </c>
      <c r="B20" s="284" t="s">
        <v>560</v>
      </c>
      <c r="C20" s="74">
        <f t="shared" si="4"/>
        <v>13142</v>
      </c>
      <c r="D20" s="74">
        <v>10441</v>
      </c>
      <c r="E20" s="74">
        <v>2701</v>
      </c>
      <c r="F20" s="74">
        <v>236</v>
      </c>
      <c r="G20" s="74">
        <v>232</v>
      </c>
      <c r="H20" s="74">
        <v>4</v>
      </c>
      <c r="I20" s="443" t="s">
        <v>417</v>
      </c>
      <c r="J20" s="444"/>
    </row>
    <row r="21" spans="1:10">
      <c r="A21" s="375">
        <v>1050</v>
      </c>
      <c r="B21" s="283" t="s">
        <v>384</v>
      </c>
      <c r="C21" s="159">
        <f t="shared" si="4"/>
        <v>21066</v>
      </c>
      <c r="D21" s="159">
        <v>20919</v>
      </c>
      <c r="E21" s="159">
        <v>147</v>
      </c>
      <c r="F21" s="159">
        <v>648</v>
      </c>
      <c r="G21" s="159">
        <v>647</v>
      </c>
      <c r="H21" s="159">
        <v>1</v>
      </c>
      <c r="I21" s="448" t="s">
        <v>418</v>
      </c>
      <c r="J21" s="449"/>
    </row>
    <row r="22" spans="1:10">
      <c r="A22" s="376">
        <v>1061</v>
      </c>
      <c r="B22" s="284" t="s">
        <v>385</v>
      </c>
      <c r="C22" s="74">
        <f t="shared" si="4"/>
        <v>55832</v>
      </c>
      <c r="D22" s="74">
        <v>55532</v>
      </c>
      <c r="E22" s="74">
        <v>300</v>
      </c>
      <c r="F22" s="74">
        <v>1197</v>
      </c>
      <c r="G22" s="74">
        <v>1194</v>
      </c>
      <c r="H22" s="74">
        <v>3</v>
      </c>
      <c r="I22" s="443" t="s">
        <v>419</v>
      </c>
      <c r="J22" s="444"/>
    </row>
    <row r="23" spans="1:10">
      <c r="A23" s="375">
        <v>1071</v>
      </c>
      <c r="B23" s="283" t="s">
        <v>386</v>
      </c>
      <c r="C23" s="159">
        <f t="shared" si="4"/>
        <v>123421</v>
      </c>
      <c r="D23" s="159">
        <v>121855</v>
      </c>
      <c r="E23" s="159">
        <v>1566</v>
      </c>
      <c r="F23" s="159">
        <v>4073</v>
      </c>
      <c r="G23" s="159">
        <v>4058</v>
      </c>
      <c r="H23" s="159">
        <v>15</v>
      </c>
      <c r="I23" s="448" t="s">
        <v>420</v>
      </c>
      <c r="J23" s="449"/>
    </row>
    <row r="24" spans="1:10">
      <c r="A24" s="376">
        <v>1073</v>
      </c>
      <c r="B24" s="284" t="s">
        <v>492</v>
      </c>
      <c r="C24" s="74">
        <f t="shared" si="4"/>
        <v>3841</v>
      </c>
      <c r="D24" s="74">
        <v>3841</v>
      </c>
      <c r="E24" s="74">
        <v>0</v>
      </c>
      <c r="F24" s="74">
        <v>178</v>
      </c>
      <c r="G24" s="74">
        <v>175</v>
      </c>
      <c r="H24" s="74">
        <v>3</v>
      </c>
      <c r="I24" s="443" t="s">
        <v>421</v>
      </c>
      <c r="J24" s="444"/>
    </row>
    <row r="25" spans="1:10">
      <c r="A25" s="375">
        <v>1079</v>
      </c>
      <c r="B25" s="283" t="s">
        <v>494</v>
      </c>
      <c r="C25" s="159">
        <f>+E25+D25</f>
        <v>14747</v>
      </c>
      <c r="D25" s="159">
        <v>13932</v>
      </c>
      <c r="E25" s="159">
        <v>815</v>
      </c>
      <c r="F25" s="159">
        <v>387</v>
      </c>
      <c r="G25" s="159">
        <v>383</v>
      </c>
      <c r="H25" s="159">
        <v>4</v>
      </c>
      <c r="I25" s="448" t="s">
        <v>493</v>
      </c>
      <c r="J25" s="449"/>
    </row>
    <row r="26" spans="1:10">
      <c r="A26" s="376">
        <v>1080</v>
      </c>
      <c r="B26" s="284" t="s">
        <v>387</v>
      </c>
      <c r="C26" s="74">
        <f>+E26+D26</f>
        <v>1666</v>
      </c>
      <c r="D26" s="74">
        <v>1666</v>
      </c>
      <c r="E26" s="74">
        <v>0</v>
      </c>
      <c r="F26" s="74">
        <v>50</v>
      </c>
      <c r="G26" s="74">
        <v>48</v>
      </c>
      <c r="H26" s="74">
        <v>2</v>
      </c>
      <c r="I26" s="443" t="s">
        <v>422</v>
      </c>
      <c r="J26" s="444"/>
    </row>
    <row r="27" spans="1:10">
      <c r="A27" s="228">
        <v>11</v>
      </c>
      <c r="B27" s="285" t="s">
        <v>388</v>
      </c>
      <c r="C27" s="160">
        <f t="shared" ref="C27:G27" si="5">C28+C29</f>
        <v>105581</v>
      </c>
      <c r="D27" s="160">
        <f t="shared" si="5"/>
        <v>103947</v>
      </c>
      <c r="E27" s="160">
        <f t="shared" si="5"/>
        <v>1634</v>
      </c>
      <c r="F27" s="160">
        <f t="shared" si="5"/>
        <v>2277</v>
      </c>
      <c r="G27" s="160">
        <f t="shared" si="5"/>
        <v>2272</v>
      </c>
      <c r="H27" s="160">
        <f>H28+H29</f>
        <v>5</v>
      </c>
      <c r="I27" s="445" t="s">
        <v>423</v>
      </c>
      <c r="J27" s="446"/>
    </row>
    <row r="28" spans="1:10" ht="22.5" customHeight="1">
      <c r="A28" s="376">
        <v>1105</v>
      </c>
      <c r="B28" s="284" t="s">
        <v>496</v>
      </c>
      <c r="C28" s="74">
        <v>37137</v>
      </c>
      <c r="D28" s="74">
        <v>37137</v>
      </c>
      <c r="E28" s="74">
        <v>0</v>
      </c>
      <c r="F28" s="74">
        <v>450</v>
      </c>
      <c r="G28" s="74">
        <v>450</v>
      </c>
      <c r="H28" s="74">
        <v>0</v>
      </c>
      <c r="I28" s="443" t="s">
        <v>495</v>
      </c>
      <c r="J28" s="444"/>
    </row>
    <row r="29" spans="1:10">
      <c r="A29" s="375">
        <v>1106</v>
      </c>
      <c r="B29" s="283" t="s">
        <v>497</v>
      </c>
      <c r="C29" s="159">
        <v>68444</v>
      </c>
      <c r="D29" s="159">
        <v>66810</v>
      </c>
      <c r="E29" s="159">
        <v>1634</v>
      </c>
      <c r="F29" s="159">
        <v>1827</v>
      </c>
      <c r="G29" s="159">
        <v>1822</v>
      </c>
      <c r="H29" s="159">
        <v>5</v>
      </c>
      <c r="I29" s="448" t="s">
        <v>424</v>
      </c>
      <c r="J29" s="449"/>
    </row>
    <row r="30" spans="1:10">
      <c r="A30" s="227">
        <v>13</v>
      </c>
      <c r="B30" s="282" t="s">
        <v>389</v>
      </c>
      <c r="C30" s="73">
        <f t="shared" ref="C30:G30" si="6">+C31+C32</f>
        <v>11581</v>
      </c>
      <c r="D30" s="73">
        <f>+D31+D32</f>
        <v>11347</v>
      </c>
      <c r="E30" s="73">
        <f t="shared" si="6"/>
        <v>234</v>
      </c>
      <c r="F30" s="73">
        <f t="shared" si="6"/>
        <v>595</v>
      </c>
      <c r="G30" s="73">
        <f t="shared" si="6"/>
        <v>590</v>
      </c>
      <c r="H30" s="73">
        <f>+H31+H32</f>
        <v>5</v>
      </c>
      <c r="I30" s="450" t="s">
        <v>425</v>
      </c>
      <c r="J30" s="451"/>
    </row>
    <row r="31" spans="1:10">
      <c r="A31" s="375">
        <v>1392</v>
      </c>
      <c r="B31" s="283" t="s">
        <v>559</v>
      </c>
      <c r="C31" s="159">
        <v>10081</v>
      </c>
      <c r="D31" s="159">
        <v>9847</v>
      </c>
      <c r="E31" s="159">
        <v>234</v>
      </c>
      <c r="F31" s="159">
        <v>552</v>
      </c>
      <c r="G31" s="159">
        <v>549</v>
      </c>
      <c r="H31" s="159">
        <v>3</v>
      </c>
      <c r="I31" s="448" t="s">
        <v>426</v>
      </c>
      <c r="J31" s="449"/>
    </row>
    <row r="32" spans="1:10">
      <c r="A32" s="376" t="s">
        <v>620</v>
      </c>
      <c r="B32" s="284" t="s">
        <v>626</v>
      </c>
      <c r="C32" s="74">
        <v>1500</v>
      </c>
      <c r="D32" s="74">
        <v>1500</v>
      </c>
      <c r="E32" s="74">
        <v>0</v>
      </c>
      <c r="F32" s="74">
        <v>43</v>
      </c>
      <c r="G32" s="74">
        <v>41</v>
      </c>
      <c r="H32" s="74">
        <v>2</v>
      </c>
      <c r="I32" s="443" t="s">
        <v>627</v>
      </c>
      <c r="J32" s="444"/>
    </row>
    <row r="33" spans="1:10" s="180" customFormat="1">
      <c r="A33" s="228">
        <v>14</v>
      </c>
      <c r="B33" s="285" t="s">
        <v>390</v>
      </c>
      <c r="C33" s="160">
        <f t="shared" ref="C33:G33" si="7">+C34+C35</f>
        <v>119482</v>
      </c>
      <c r="D33" s="160">
        <f t="shared" si="7"/>
        <v>115902</v>
      </c>
      <c r="E33" s="160">
        <f t="shared" si="7"/>
        <v>3580</v>
      </c>
      <c r="F33" s="160">
        <f t="shared" si="7"/>
        <v>6861</v>
      </c>
      <c r="G33" s="160">
        <f t="shared" si="7"/>
        <v>6817</v>
      </c>
      <c r="H33" s="160">
        <f>+H34+H35</f>
        <v>44</v>
      </c>
      <c r="I33" s="445" t="s">
        <v>427</v>
      </c>
      <c r="J33" s="446"/>
    </row>
    <row r="34" spans="1:10" ht="18" customHeight="1">
      <c r="A34" s="376">
        <v>1411</v>
      </c>
      <c r="B34" s="284" t="s">
        <v>557</v>
      </c>
      <c r="C34" s="74">
        <v>10064</v>
      </c>
      <c r="D34" s="74">
        <v>10001</v>
      </c>
      <c r="E34" s="74">
        <v>63</v>
      </c>
      <c r="F34" s="74">
        <v>421</v>
      </c>
      <c r="G34" s="74">
        <v>417</v>
      </c>
      <c r="H34" s="74">
        <v>4</v>
      </c>
      <c r="I34" s="443" t="s">
        <v>558</v>
      </c>
      <c r="J34" s="444"/>
    </row>
    <row r="35" spans="1:10" ht="20.25" customHeight="1">
      <c r="A35" s="375">
        <v>1412</v>
      </c>
      <c r="B35" s="283" t="s">
        <v>556</v>
      </c>
      <c r="C35" s="236">
        <v>109418</v>
      </c>
      <c r="D35" s="236">
        <v>105901</v>
      </c>
      <c r="E35" s="236">
        <v>3517</v>
      </c>
      <c r="F35" s="236">
        <v>6440</v>
      </c>
      <c r="G35" s="236">
        <v>6400</v>
      </c>
      <c r="H35" s="236">
        <v>40</v>
      </c>
      <c r="I35" s="448" t="s">
        <v>561</v>
      </c>
      <c r="J35" s="449"/>
    </row>
    <row r="36" spans="1:10">
      <c r="A36" s="227">
        <v>15</v>
      </c>
      <c r="B36" s="282" t="s">
        <v>555</v>
      </c>
      <c r="C36" s="73">
        <f t="shared" ref="C36:G36" si="8">+C37+C38</f>
        <v>1906</v>
      </c>
      <c r="D36" s="73">
        <f t="shared" si="8"/>
        <v>1546</v>
      </c>
      <c r="E36" s="73">
        <f t="shared" si="8"/>
        <v>360</v>
      </c>
      <c r="F36" s="73">
        <f t="shared" si="8"/>
        <v>122</v>
      </c>
      <c r="G36" s="73">
        <f t="shared" si="8"/>
        <v>116</v>
      </c>
      <c r="H36" s="73">
        <f>+H37+H38</f>
        <v>6</v>
      </c>
      <c r="I36" s="450" t="s">
        <v>428</v>
      </c>
      <c r="J36" s="451"/>
    </row>
    <row r="37" spans="1:10" s="180" customFormat="1">
      <c r="A37" s="375" t="s">
        <v>394</v>
      </c>
      <c r="B37" s="283" t="s">
        <v>554</v>
      </c>
      <c r="C37" s="159">
        <v>745</v>
      </c>
      <c r="D37" s="159">
        <v>385</v>
      </c>
      <c r="E37" s="159">
        <v>360</v>
      </c>
      <c r="F37" s="159">
        <v>22</v>
      </c>
      <c r="G37" s="159">
        <v>18</v>
      </c>
      <c r="H37" s="159">
        <v>4</v>
      </c>
      <c r="I37" s="448" t="s">
        <v>429</v>
      </c>
      <c r="J37" s="449"/>
    </row>
    <row r="38" spans="1:10" ht="15" customHeight="1">
      <c r="A38" s="376">
        <v>1520</v>
      </c>
      <c r="B38" s="284" t="s">
        <v>391</v>
      </c>
      <c r="C38" s="74">
        <v>1161</v>
      </c>
      <c r="D38" s="74">
        <v>1161</v>
      </c>
      <c r="E38" s="74">
        <v>0</v>
      </c>
      <c r="F38" s="74">
        <v>100</v>
      </c>
      <c r="G38" s="74">
        <v>98</v>
      </c>
      <c r="H38" s="74">
        <v>2</v>
      </c>
      <c r="I38" s="443" t="s">
        <v>430</v>
      </c>
      <c r="J38" s="444"/>
    </row>
    <row r="39" spans="1:10" s="180" customFormat="1" ht="33.75">
      <c r="A39" s="228">
        <v>16</v>
      </c>
      <c r="B39" s="285" t="s">
        <v>551</v>
      </c>
      <c r="C39" s="160">
        <f t="shared" ref="C39:G39" si="9">+C40</f>
        <v>160424</v>
      </c>
      <c r="D39" s="160">
        <f t="shared" si="9"/>
        <v>156614</v>
      </c>
      <c r="E39" s="160">
        <f t="shared" si="9"/>
        <v>3810</v>
      </c>
      <c r="F39" s="160">
        <f t="shared" si="9"/>
        <v>5286</v>
      </c>
      <c r="G39" s="160">
        <f t="shared" si="9"/>
        <v>5265</v>
      </c>
      <c r="H39" s="160">
        <f>+H40</f>
        <v>21</v>
      </c>
      <c r="I39" s="445" t="s">
        <v>552</v>
      </c>
      <c r="J39" s="446"/>
    </row>
    <row r="40" spans="1:10">
      <c r="A40" s="376">
        <v>1622</v>
      </c>
      <c r="B40" s="284" t="s">
        <v>550</v>
      </c>
      <c r="C40" s="74">
        <v>160424</v>
      </c>
      <c r="D40" s="74">
        <v>156614</v>
      </c>
      <c r="E40" s="74">
        <v>3810</v>
      </c>
      <c r="F40" s="74">
        <v>5286</v>
      </c>
      <c r="G40" s="74">
        <v>5265</v>
      </c>
      <c r="H40" s="74">
        <v>21</v>
      </c>
      <c r="I40" s="443" t="s">
        <v>553</v>
      </c>
      <c r="J40" s="444"/>
    </row>
    <row r="41" spans="1:10" s="180" customFormat="1" ht="15" customHeight="1">
      <c r="A41" s="228">
        <v>17</v>
      </c>
      <c r="B41" s="285" t="s">
        <v>549</v>
      </c>
      <c r="C41" s="160">
        <f t="shared" ref="C41:G41" si="10">+C42+C43</f>
        <v>18448</v>
      </c>
      <c r="D41" s="160">
        <f t="shared" si="10"/>
        <v>17402</v>
      </c>
      <c r="E41" s="160">
        <f t="shared" si="10"/>
        <v>1046</v>
      </c>
      <c r="F41" s="160">
        <f t="shared" si="10"/>
        <v>620</v>
      </c>
      <c r="G41" s="160">
        <f t="shared" si="10"/>
        <v>612</v>
      </c>
      <c r="H41" s="160">
        <f>+H42+H43</f>
        <v>8</v>
      </c>
      <c r="I41" s="445" t="s">
        <v>431</v>
      </c>
      <c r="J41" s="446"/>
    </row>
    <row r="42" spans="1:10">
      <c r="A42" s="376">
        <v>1702</v>
      </c>
      <c r="B42" s="284" t="s">
        <v>392</v>
      </c>
      <c r="C42" s="80">
        <v>10362</v>
      </c>
      <c r="D42" s="80">
        <v>9916</v>
      </c>
      <c r="E42" s="80">
        <v>446</v>
      </c>
      <c r="F42" s="80">
        <v>264</v>
      </c>
      <c r="G42" s="80">
        <v>260</v>
      </c>
      <c r="H42" s="80">
        <v>4</v>
      </c>
      <c r="I42" s="443" t="s">
        <v>548</v>
      </c>
      <c r="J42" s="444"/>
    </row>
    <row r="43" spans="1:10">
      <c r="A43" s="375">
        <v>1709</v>
      </c>
      <c r="B43" s="283" t="s">
        <v>393</v>
      </c>
      <c r="C43" s="236">
        <v>8086</v>
      </c>
      <c r="D43" s="236">
        <v>7486</v>
      </c>
      <c r="E43" s="236">
        <v>600</v>
      </c>
      <c r="F43" s="236">
        <v>356</v>
      </c>
      <c r="G43" s="236">
        <v>352</v>
      </c>
      <c r="H43" s="236">
        <v>4</v>
      </c>
      <c r="I43" s="448" t="s">
        <v>432</v>
      </c>
      <c r="J43" s="449"/>
    </row>
    <row r="44" spans="1:10">
      <c r="A44" s="227">
        <v>18</v>
      </c>
      <c r="B44" s="282" t="s">
        <v>619</v>
      </c>
      <c r="C44" s="73">
        <f t="shared" ref="C44:G44" si="11">+C45+C46</f>
        <v>363148</v>
      </c>
      <c r="D44" s="73">
        <f t="shared" si="11"/>
        <v>335045</v>
      </c>
      <c r="E44" s="73">
        <f t="shared" si="11"/>
        <v>28103</v>
      </c>
      <c r="F44" s="73">
        <f t="shared" si="11"/>
        <v>4365</v>
      </c>
      <c r="G44" s="73">
        <f t="shared" si="11"/>
        <v>4204</v>
      </c>
      <c r="H44" s="73">
        <f>+H45+H46</f>
        <v>161</v>
      </c>
      <c r="I44" s="450" t="s">
        <v>433</v>
      </c>
      <c r="J44" s="451"/>
    </row>
    <row r="45" spans="1:10" s="180" customFormat="1" ht="22.5" customHeight="1">
      <c r="A45" s="375">
        <v>1811</v>
      </c>
      <c r="B45" s="283" t="s">
        <v>392</v>
      </c>
      <c r="C45" s="159">
        <v>357722</v>
      </c>
      <c r="D45" s="159">
        <v>329639</v>
      </c>
      <c r="E45" s="159">
        <v>28083</v>
      </c>
      <c r="F45" s="159">
        <v>4294</v>
      </c>
      <c r="G45" s="159">
        <v>4134</v>
      </c>
      <c r="H45" s="159">
        <v>160</v>
      </c>
      <c r="I45" s="479" t="s">
        <v>434</v>
      </c>
      <c r="J45" s="480"/>
    </row>
    <row r="46" spans="1:10">
      <c r="A46" s="376">
        <v>1820</v>
      </c>
      <c r="B46" s="284" t="s">
        <v>393</v>
      </c>
      <c r="C46" s="74">
        <v>5426</v>
      </c>
      <c r="D46" s="74">
        <v>5406</v>
      </c>
      <c r="E46" s="74">
        <v>20</v>
      </c>
      <c r="F46" s="74">
        <v>71</v>
      </c>
      <c r="G46" s="74">
        <v>70</v>
      </c>
      <c r="H46" s="74">
        <v>1</v>
      </c>
      <c r="I46" s="443" t="s">
        <v>435</v>
      </c>
      <c r="J46" s="444"/>
    </row>
    <row r="47" spans="1:10" s="180" customFormat="1">
      <c r="A47" s="228">
        <v>19</v>
      </c>
      <c r="B47" s="285" t="s">
        <v>547</v>
      </c>
      <c r="C47" s="160">
        <v>461335</v>
      </c>
      <c r="D47" s="160">
        <v>302889</v>
      </c>
      <c r="E47" s="160">
        <v>158446</v>
      </c>
      <c r="F47" s="160">
        <v>836</v>
      </c>
      <c r="G47" s="160">
        <v>697</v>
      </c>
      <c r="H47" s="160">
        <v>139</v>
      </c>
      <c r="I47" s="445" t="s">
        <v>436</v>
      </c>
      <c r="J47" s="446"/>
    </row>
    <row r="48" spans="1:10">
      <c r="A48" s="227">
        <v>20</v>
      </c>
      <c r="B48" s="282" t="s">
        <v>546</v>
      </c>
      <c r="C48" s="73">
        <v>2570143</v>
      </c>
      <c r="D48" s="73">
        <v>1758852</v>
      </c>
      <c r="E48" s="73">
        <v>811291</v>
      </c>
      <c r="F48" s="73">
        <v>8497</v>
      </c>
      <c r="G48" s="73">
        <v>7126</v>
      </c>
      <c r="H48" s="73">
        <v>1371</v>
      </c>
      <c r="I48" s="450" t="s">
        <v>437</v>
      </c>
      <c r="J48" s="451"/>
    </row>
    <row r="49" spans="1:10" s="180" customFormat="1" ht="22.5">
      <c r="A49" s="228">
        <v>21</v>
      </c>
      <c r="B49" s="285" t="s">
        <v>541</v>
      </c>
      <c r="C49" s="160">
        <f t="shared" ref="C49:G49" si="12">+C50</f>
        <v>2738</v>
      </c>
      <c r="D49" s="160">
        <f t="shared" si="12"/>
        <v>2738</v>
      </c>
      <c r="E49" s="160">
        <f t="shared" si="12"/>
        <v>0</v>
      </c>
      <c r="F49" s="160">
        <f t="shared" si="12"/>
        <v>216</v>
      </c>
      <c r="G49" s="160">
        <f t="shared" si="12"/>
        <v>215</v>
      </c>
      <c r="H49" s="160">
        <f>+H50</f>
        <v>1</v>
      </c>
      <c r="I49" s="445" t="s">
        <v>539</v>
      </c>
      <c r="J49" s="446"/>
    </row>
    <row r="50" spans="1:10" ht="22.5">
      <c r="A50" s="376">
        <v>2100</v>
      </c>
      <c r="B50" s="284" t="s">
        <v>542</v>
      </c>
      <c r="C50" s="74">
        <v>2738</v>
      </c>
      <c r="D50" s="74">
        <v>2738</v>
      </c>
      <c r="E50" s="74">
        <v>0</v>
      </c>
      <c r="F50" s="74">
        <v>216</v>
      </c>
      <c r="G50" s="74">
        <v>215</v>
      </c>
      <c r="H50" s="74">
        <v>1</v>
      </c>
      <c r="I50" s="443" t="s">
        <v>538</v>
      </c>
      <c r="J50" s="444"/>
    </row>
    <row r="51" spans="1:10" s="180" customFormat="1">
      <c r="A51" s="228">
        <v>22</v>
      </c>
      <c r="B51" s="285" t="s">
        <v>543</v>
      </c>
      <c r="C51" s="190">
        <f t="shared" ref="C51:G51" si="13">+C52+C53</f>
        <v>251696</v>
      </c>
      <c r="D51" s="190">
        <f t="shared" si="13"/>
        <v>237823</v>
      </c>
      <c r="E51" s="190">
        <f t="shared" si="13"/>
        <v>13873</v>
      </c>
      <c r="F51" s="190">
        <f t="shared" si="13"/>
        <v>6074</v>
      </c>
      <c r="G51" s="190">
        <f t="shared" si="13"/>
        <v>6030</v>
      </c>
      <c r="H51" s="190">
        <f>+H52+H53</f>
        <v>44</v>
      </c>
      <c r="I51" s="445" t="s">
        <v>438</v>
      </c>
      <c r="J51" s="446"/>
    </row>
    <row r="52" spans="1:10" ht="22.5">
      <c r="A52" s="376">
        <v>2211</v>
      </c>
      <c r="B52" s="284" t="s">
        <v>544</v>
      </c>
      <c r="C52" s="73">
        <v>540</v>
      </c>
      <c r="D52" s="73">
        <v>540</v>
      </c>
      <c r="E52" s="73">
        <v>0</v>
      </c>
      <c r="F52" s="73">
        <v>17</v>
      </c>
      <c r="G52" s="73">
        <v>17</v>
      </c>
      <c r="H52" s="73">
        <v>0</v>
      </c>
      <c r="I52" s="443" t="s">
        <v>540</v>
      </c>
      <c r="J52" s="444"/>
    </row>
    <row r="53" spans="1:10" s="180" customFormat="1">
      <c r="A53" s="375">
        <v>2220</v>
      </c>
      <c r="B53" s="283" t="s">
        <v>395</v>
      </c>
      <c r="C53" s="159">
        <v>251156</v>
      </c>
      <c r="D53" s="159">
        <v>237283</v>
      </c>
      <c r="E53" s="159">
        <v>13873</v>
      </c>
      <c r="F53" s="159">
        <v>6057</v>
      </c>
      <c r="G53" s="159">
        <v>6013</v>
      </c>
      <c r="H53" s="159">
        <v>44</v>
      </c>
      <c r="I53" s="448" t="s">
        <v>439</v>
      </c>
      <c r="J53" s="449"/>
    </row>
    <row r="54" spans="1:10">
      <c r="A54" s="227">
        <v>23</v>
      </c>
      <c r="B54" s="282" t="s">
        <v>545</v>
      </c>
      <c r="C54" s="73">
        <f t="shared" ref="C54:G54" si="14">+C55+C56+C57+C58+C59</f>
        <v>1067724</v>
      </c>
      <c r="D54" s="73">
        <f>+D55+D56+D57+D58+D59</f>
        <v>1030156</v>
      </c>
      <c r="E54" s="73">
        <f t="shared" si="14"/>
        <v>37568</v>
      </c>
      <c r="F54" s="73">
        <f t="shared" si="14"/>
        <v>27055</v>
      </c>
      <c r="G54" s="73">
        <f t="shared" si="14"/>
        <v>26924</v>
      </c>
      <c r="H54" s="73">
        <f>+H55+H56+H57+H58+H59</f>
        <v>131</v>
      </c>
      <c r="I54" s="450" t="s">
        <v>440</v>
      </c>
      <c r="J54" s="451"/>
    </row>
    <row r="55" spans="1:10" s="180" customFormat="1">
      <c r="A55" s="375">
        <v>2310</v>
      </c>
      <c r="B55" s="283" t="s">
        <v>396</v>
      </c>
      <c r="C55" s="159">
        <v>34629</v>
      </c>
      <c r="D55" s="159">
        <v>33747</v>
      </c>
      <c r="E55" s="159">
        <v>882</v>
      </c>
      <c r="F55" s="159">
        <v>1171</v>
      </c>
      <c r="G55" s="159">
        <v>1169</v>
      </c>
      <c r="H55" s="159">
        <v>2</v>
      </c>
      <c r="I55" s="448" t="s">
        <v>441</v>
      </c>
      <c r="J55" s="449"/>
    </row>
    <row r="56" spans="1:10">
      <c r="A56" s="376">
        <v>2394</v>
      </c>
      <c r="B56" s="284" t="s">
        <v>397</v>
      </c>
      <c r="C56" s="74">
        <v>130302</v>
      </c>
      <c r="D56" s="74">
        <v>118463</v>
      </c>
      <c r="E56" s="74">
        <v>11839</v>
      </c>
      <c r="F56" s="74">
        <v>2004</v>
      </c>
      <c r="G56" s="74">
        <v>1938</v>
      </c>
      <c r="H56" s="74">
        <v>66</v>
      </c>
      <c r="I56" s="443" t="s">
        <v>442</v>
      </c>
      <c r="J56" s="444"/>
    </row>
    <row r="57" spans="1:10" s="180" customFormat="1">
      <c r="A57" s="375">
        <v>2395</v>
      </c>
      <c r="B57" s="283" t="s">
        <v>535</v>
      </c>
      <c r="C57" s="191">
        <v>724279</v>
      </c>
      <c r="D57" s="191">
        <v>699982</v>
      </c>
      <c r="E57" s="191">
        <v>24297</v>
      </c>
      <c r="F57" s="191">
        <v>18150</v>
      </c>
      <c r="G57" s="191">
        <v>18096</v>
      </c>
      <c r="H57" s="191">
        <v>54</v>
      </c>
      <c r="I57" s="448" t="s">
        <v>443</v>
      </c>
      <c r="J57" s="449"/>
    </row>
    <row r="58" spans="1:10">
      <c r="A58" s="376">
        <v>2396</v>
      </c>
      <c r="B58" s="284" t="s">
        <v>398</v>
      </c>
      <c r="C58" s="74">
        <v>44183</v>
      </c>
      <c r="D58" s="74">
        <v>44183</v>
      </c>
      <c r="E58" s="74">
        <v>0</v>
      </c>
      <c r="F58" s="74">
        <v>1828</v>
      </c>
      <c r="G58" s="74">
        <v>1824</v>
      </c>
      <c r="H58" s="74">
        <v>4</v>
      </c>
      <c r="I58" s="443" t="s">
        <v>444</v>
      </c>
      <c r="J58" s="444"/>
    </row>
    <row r="59" spans="1:10">
      <c r="A59" s="375">
        <v>2399</v>
      </c>
      <c r="B59" s="283" t="s">
        <v>534</v>
      </c>
      <c r="C59" s="191">
        <v>134331</v>
      </c>
      <c r="D59" s="191">
        <v>133781</v>
      </c>
      <c r="E59" s="191">
        <v>550</v>
      </c>
      <c r="F59" s="191">
        <v>3902</v>
      </c>
      <c r="G59" s="191">
        <v>3897</v>
      </c>
      <c r="H59" s="191">
        <v>5</v>
      </c>
      <c r="I59" s="448" t="s">
        <v>533</v>
      </c>
      <c r="J59" s="449"/>
    </row>
    <row r="60" spans="1:10" s="180" customFormat="1">
      <c r="A60" s="227">
        <v>24</v>
      </c>
      <c r="B60" s="282" t="s">
        <v>399</v>
      </c>
      <c r="C60" s="73">
        <v>1171467</v>
      </c>
      <c r="D60" s="73">
        <v>945794</v>
      </c>
      <c r="E60" s="73">
        <v>225673</v>
      </c>
      <c r="F60" s="73">
        <v>4468</v>
      </c>
      <c r="G60" s="73">
        <v>4185</v>
      </c>
      <c r="H60" s="73">
        <v>283</v>
      </c>
      <c r="I60" s="450" t="s">
        <v>445</v>
      </c>
      <c r="J60" s="451"/>
    </row>
    <row r="61" spans="1:10" ht="22.5" customHeight="1">
      <c r="A61" s="228">
        <v>25</v>
      </c>
      <c r="B61" s="285" t="s">
        <v>536</v>
      </c>
      <c r="C61" s="190">
        <f t="shared" ref="C61:G61" si="15">+C62+C63+C64+C65</f>
        <v>779062</v>
      </c>
      <c r="D61" s="190">
        <f t="shared" si="15"/>
        <v>774271</v>
      </c>
      <c r="E61" s="190">
        <f t="shared" si="15"/>
        <v>4791</v>
      </c>
      <c r="F61" s="190">
        <f t="shared" si="15"/>
        <v>27458</v>
      </c>
      <c r="G61" s="190">
        <f t="shared" si="15"/>
        <v>27390</v>
      </c>
      <c r="H61" s="190">
        <f>+H62+H63+H64+H65</f>
        <v>68</v>
      </c>
      <c r="I61" s="445" t="s">
        <v>532</v>
      </c>
      <c r="J61" s="446"/>
    </row>
    <row r="62" spans="1:10" s="180" customFormat="1" ht="18" customHeight="1">
      <c r="A62" s="376">
        <v>2511</v>
      </c>
      <c r="B62" s="284" t="s">
        <v>400</v>
      </c>
      <c r="C62" s="74">
        <v>730284</v>
      </c>
      <c r="D62" s="74">
        <v>725493</v>
      </c>
      <c r="E62" s="74">
        <v>4791</v>
      </c>
      <c r="F62" s="74">
        <v>26097</v>
      </c>
      <c r="G62" s="74">
        <v>26034</v>
      </c>
      <c r="H62" s="74">
        <v>63</v>
      </c>
      <c r="I62" s="443" t="s">
        <v>446</v>
      </c>
      <c r="J62" s="444"/>
    </row>
    <row r="63" spans="1:10" ht="24" customHeight="1">
      <c r="A63" s="375">
        <v>2591</v>
      </c>
      <c r="B63" s="283" t="s">
        <v>530</v>
      </c>
      <c r="C63" s="191">
        <v>8755</v>
      </c>
      <c r="D63" s="191">
        <v>8755</v>
      </c>
      <c r="E63" s="191">
        <v>0</v>
      </c>
      <c r="F63" s="191">
        <v>218</v>
      </c>
      <c r="G63" s="191">
        <v>217</v>
      </c>
      <c r="H63" s="191">
        <v>1</v>
      </c>
      <c r="I63" s="448" t="s">
        <v>531</v>
      </c>
      <c r="J63" s="449"/>
    </row>
    <row r="64" spans="1:10" s="180" customFormat="1">
      <c r="A64" s="376">
        <v>2592</v>
      </c>
      <c r="B64" s="284" t="s">
        <v>537</v>
      </c>
      <c r="C64" s="73">
        <v>27062</v>
      </c>
      <c r="D64" s="73">
        <v>27062</v>
      </c>
      <c r="E64" s="73">
        <v>0</v>
      </c>
      <c r="F64" s="73">
        <v>797</v>
      </c>
      <c r="G64" s="73">
        <v>793</v>
      </c>
      <c r="H64" s="73">
        <v>4</v>
      </c>
      <c r="I64" s="443" t="s">
        <v>447</v>
      </c>
      <c r="J64" s="444"/>
    </row>
    <row r="65" spans="1:10" ht="19.5" customHeight="1">
      <c r="A65" s="375">
        <v>2599</v>
      </c>
      <c r="B65" s="283" t="s">
        <v>528</v>
      </c>
      <c r="C65" s="191">
        <v>12961</v>
      </c>
      <c r="D65" s="191">
        <v>12961</v>
      </c>
      <c r="E65" s="191">
        <v>0</v>
      </c>
      <c r="F65" s="191">
        <v>346</v>
      </c>
      <c r="G65" s="191">
        <v>346</v>
      </c>
      <c r="H65" s="191">
        <v>0</v>
      </c>
      <c r="I65" s="448" t="s">
        <v>529</v>
      </c>
      <c r="J65" s="449"/>
    </row>
    <row r="66" spans="1:10" s="180" customFormat="1" ht="22.5" customHeight="1">
      <c r="A66" s="227">
        <v>27</v>
      </c>
      <c r="B66" s="282" t="s">
        <v>401</v>
      </c>
      <c r="C66" s="73">
        <f t="shared" ref="C66:G66" si="16">+C67+C68+C69+C70</f>
        <v>62878</v>
      </c>
      <c r="D66" s="73">
        <f t="shared" si="16"/>
        <v>61532</v>
      </c>
      <c r="E66" s="73">
        <f t="shared" si="16"/>
        <v>1346</v>
      </c>
      <c r="F66" s="73">
        <f t="shared" si="16"/>
        <v>1390</v>
      </c>
      <c r="G66" s="73">
        <f t="shared" si="16"/>
        <v>1380</v>
      </c>
      <c r="H66" s="73">
        <f>+H67+H68+H69+H70</f>
        <v>10</v>
      </c>
      <c r="I66" s="450" t="s">
        <v>448</v>
      </c>
      <c r="J66" s="451"/>
    </row>
    <row r="67" spans="1:10" ht="22.5" customHeight="1">
      <c r="A67" s="375">
        <v>2710</v>
      </c>
      <c r="B67" s="283" t="s">
        <v>526</v>
      </c>
      <c r="C67" s="191">
        <v>23030</v>
      </c>
      <c r="D67" s="191">
        <v>22659</v>
      </c>
      <c r="E67" s="191">
        <v>371</v>
      </c>
      <c r="F67" s="191">
        <v>410</v>
      </c>
      <c r="G67" s="191">
        <v>403</v>
      </c>
      <c r="H67" s="191">
        <v>7</v>
      </c>
      <c r="I67" s="448" t="s">
        <v>527</v>
      </c>
      <c r="J67" s="449"/>
    </row>
    <row r="68" spans="1:10" s="180" customFormat="1" ht="22.5">
      <c r="A68" s="376">
        <v>2730</v>
      </c>
      <c r="B68" s="284" t="s">
        <v>525</v>
      </c>
      <c r="C68" s="74">
        <v>25407</v>
      </c>
      <c r="D68" s="74">
        <v>25224</v>
      </c>
      <c r="E68" s="74">
        <v>183</v>
      </c>
      <c r="F68" s="74">
        <v>458</v>
      </c>
      <c r="G68" s="74">
        <v>456</v>
      </c>
      <c r="H68" s="74">
        <v>2</v>
      </c>
      <c r="I68" s="443" t="s">
        <v>562</v>
      </c>
      <c r="J68" s="444"/>
    </row>
    <row r="69" spans="1:10">
      <c r="A69" s="375">
        <v>2740</v>
      </c>
      <c r="B69" s="283" t="s">
        <v>524</v>
      </c>
      <c r="C69" s="190">
        <v>596</v>
      </c>
      <c r="D69" s="190">
        <v>596</v>
      </c>
      <c r="E69" s="190">
        <v>0</v>
      </c>
      <c r="F69" s="190">
        <v>17</v>
      </c>
      <c r="G69" s="190">
        <v>17</v>
      </c>
      <c r="H69" s="190">
        <v>0</v>
      </c>
      <c r="I69" s="448" t="s">
        <v>449</v>
      </c>
      <c r="J69" s="449"/>
    </row>
    <row r="70" spans="1:10" s="180" customFormat="1" ht="15" customHeight="1">
      <c r="A70" s="376">
        <v>2790</v>
      </c>
      <c r="B70" s="284" t="s">
        <v>523</v>
      </c>
      <c r="C70" s="74">
        <v>13845</v>
      </c>
      <c r="D70" s="74">
        <v>13053</v>
      </c>
      <c r="E70" s="74">
        <v>792</v>
      </c>
      <c r="F70" s="74">
        <v>505</v>
      </c>
      <c r="G70" s="74">
        <v>504</v>
      </c>
      <c r="H70" s="74">
        <v>1</v>
      </c>
      <c r="I70" s="443" t="s">
        <v>450</v>
      </c>
      <c r="J70" s="444"/>
    </row>
    <row r="71" spans="1:10" ht="15" customHeight="1">
      <c r="A71" s="228">
        <v>28</v>
      </c>
      <c r="B71" s="285" t="s">
        <v>522</v>
      </c>
      <c r="C71" s="190">
        <f t="shared" ref="C71:G71" si="17">+C72+C73</f>
        <v>45480</v>
      </c>
      <c r="D71" s="190">
        <f t="shared" si="17"/>
        <v>45480</v>
      </c>
      <c r="E71" s="190">
        <f t="shared" si="17"/>
        <v>0</v>
      </c>
      <c r="F71" s="190">
        <f t="shared" si="17"/>
        <v>1634</v>
      </c>
      <c r="G71" s="190">
        <f t="shared" si="17"/>
        <v>1634</v>
      </c>
      <c r="H71" s="190">
        <f>+H72+H73</f>
        <v>0</v>
      </c>
      <c r="I71" s="445" t="s">
        <v>451</v>
      </c>
      <c r="J71" s="446"/>
    </row>
    <row r="72" spans="1:10" s="180" customFormat="1" ht="54.75" customHeight="1">
      <c r="A72" s="376">
        <v>2810</v>
      </c>
      <c r="B72" s="284" t="s">
        <v>520</v>
      </c>
      <c r="C72" s="74">
        <v>43476</v>
      </c>
      <c r="D72" s="74">
        <v>43476</v>
      </c>
      <c r="E72" s="74">
        <v>0</v>
      </c>
      <c r="F72" s="74">
        <v>1573</v>
      </c>
      <c r="G72" s="74">
        <v>1573</v>
      </c>
      <c r="H72" s="74">
        <v>0</v>
      </c>
      <c r="I72" s="443" t="s">
        <v>521</v>
      </c>
      <c r="J72" s="444"/>
    </row>
    <row r="73" spans="1:10" ht="35.25" customHeight="1">
      <c r="A73" s="375">
        <v>2820</v>
      </c>
      <c r="B73" s="283" t="s">
        <v>519</v>
      </c>
      <c r="C73" s="191">
        <v>2004</v>
      </c>
      <c r="D73" s="191">
        <v>2004</v>
      </c>
      <c r="E73" s="191">
        <v>0</v>
      </c>
      <c r="F73" s="191">
        <v>61</v>
      </c>
      <c r="G73" s="191">
        <v>61</v>
      </c>
      <c r="H73" s="191">
        <v>0</v>
      </c>
      <c r="I73" s="448" t="s">
        <v>518</v>
      </c>
      <c r="J73" s="449"/>
    </row>
    <row r="74" spans="1:10" s="180" customFormat="1">
      <c r="A74" s="227">
        <v>29</v>
      </c>
      <c r="B74" s="282" t="s">
        <v>516</v>
      </c>
      <c r="C74" s="73">
        <f t="shared" ref="C74:G74" si="18">+C75+C76</f>
        <v>12576</v>
      </c>
      <c r="D74" s="73">
        <f t="shared" si="18"/>
        <v>12184</v>
      </c>
      <c r="E74" s="73">
        <f t="shared" si="18"/>
        <v>392</v>
      </c>
      <c r="F74" s="73">
        <f t="shared" si="18"/>
        <v>543</v>
      </c>
      <c r="G74" s="73">
        <f t="shared" si="18"/>
        <v>538</v>
      </c>
      <c r="H74" s="73">
        <f>+H75+H76</f>
        <v>5</v>
      </c>
      <c r="I74" s="450" t="s">
        <v>517</v>
      </c>
      <c r="J74" s="451"/>
    </row>
    <row r="75" spans="1:10" ht="25.5" customHeight="1">
      <c r="A75" s="375">
        <v>2920</v>
      </c>
      <c r="B75" s="283" t="s">
        <v>515</v>
      </c>
      <c r="C75" s="191">
        <v>11080</v>
      </c>
      <c r="D75" s="191">
        <v>10688</v>
      </c>
      <c r="E75" s="191">
        <v>392</v>
      </c>
      <c r="F75" s="191">
        <v>504</v>
      </c>
      <c r="G75" s="191">
        <v>499</v>
      </c>
      <c r="H75" s="191">
        <v>5</v>
      </c>
      <c r="I75" s="448" t="s">
        <v>514</v>
      </c>
      <c r="J75" s="449"/>
    </row>
    <row r="76" spans="1:10" s="180" customFormat="1">
      <c r="A76" s="376">
        <v>2930</v>
      </c>
      <c r="B76" s="284" t="s">
        <v>512</v>
      </c>
      <c r="C76" s="74">
        <v>1496</v>
      </c>
      <c r="D76" s="74">
        <v>1496</v>
      </c>
      <c r="E76" s="74">
        <v>0</v>
      </c>
      <c r="F76" s="74">
        <v>39</v>
      </c>
      <c r="G76" s="74">
        <v>39</v>
      </c>
      <c r="H76" s="74">
        <v>0</v>
      </c>
      <c r="I76" s="443" t="s">
        <v>513</v>
      </c>
      <c r="J76" s="444"/>
    </row>
    <row r="77" spans="1:10">
      <c r="A77" s="228">
        <v>30</v>
      </c>
      <c r="B77" s="285" t="s">
        <v>402</v>
      </c>
      <c r="C77" s="190">
        <f t="shared" ref="C77:G77" si="19">+C78+C79</f>
        <v>87254</v>
      </c>
      <c r="D77" s="190">
        <f t="shared" si="19"/>
        <v>85268</v>
      </c>
      <c r="E77" s="190">
        <f t="shared" si="19"/>
        <v>1986</v>
      </c>
      <c r="F77" s="190">
        <f t="shared" si="19"/>
        <v>573</v>
      </c>
      <c r="G77" s="190">
        <f t="shared" si="19"/>
        <v>568</v>
      </c>
      <c r="H77" s="190">
        <f>+H78+H79</f>
        <v>5</v>
      </c>
      <c r="I77" s="445" t="s">
        <v>452</v>
      </c>
      <c r="J77" s="446"/>
    </row>
    <row r="78" spans="1:10" s="180" customFormat="1">
      <c r="A78" s="376">
        <v>3011</v>
      </c>
      <c r="B78" s="284" t="s">
        <v>511</v>
      </c>
      <c r="C78" s="74">
        <v>85355</v>
      </c>
      <c r="D78" s="74">
        <v>83369</v>
      </c>
      <c r="E78" s="74">
        <v>1986</v>
      </c>
      <c r="F78" s="74">
        <v>504</v>
      </c>
      <c r="G78" s="74">
        <v>499</v>
      </c>
      <c r="H78" s="74">
        <v>5</v>
      </c>
      <c r="I78" s="443" t="s">
        <v>453</v>
      </c>
      <c r="J78" s="444"/>
    </row>
    <row r="79" spans="1:10">
      <c r="A79" s="375" t="s">
        <v>621</v>
      </c>
      <c r="B79" s="283" t="s">
        <v>637</v>
      </c>
      <c r="C79" s="191">
        <v>1899</v>
      </c>
      <c r="D79" s="191">
        <v>1899</v>
      </c>
      <c r="E79" s="191">
        <v>0</v>
      </c>
      <c r="F79" s="191">
        <v>69</v>
      </c>
      <c r="G79" s="191">
        <v>69</v>
      </c>
      <c r="H79" s="191">
        <v>0</v>
      </c>
      <c r="I79" s="448" t="s">
        <v>628</v>
      </c>
      <c r="J79" s="449"/>
    </row>
    <row r="80" spans="1:10" s="180" customFormat="1">
      <c r="A80" s="227">
        <v>31</v>
      </c>
      <c r="B80" s="282" t="s">
        <v>403</v>
      </c>
      <c r="C80" s="73">
        <f t="shared" ref="C80:G80" si="20">+C81</f>
        <v>120715</v>
      </c>
      <c r="D80" s="73">
        <f t="shared" si="20"/>
        <v>117902</v>
      </c>
      <c r="E80" s="73">
        <f t="shared" si="20"/>
        <v>2813</v>
      </c>
      <c r="F80" s="73">
        <f t="shared" si="20"/>
        <v>3658</v>
      </c>
      <c r="G80" s="73">
        <f t="shared" si="20"/>
        <v>3640</v>
      </c>
      <c r="H80" s="73">
        <f>+H81</f>
        <v>18</v>
      </c>
      <c r="I80" s="450" t="s">
        <v>454</v>
      </c>
      <c r="J80" s="451"/>
    </row>
    <row r="81" spans="1:10">
      <c r="A81" s="375">
        <v>3100</v>
      </c>
      <c r="B81" s="283" t="s">
        <v>403</v>
      </c>
      <c r="C81" s="191">
        <v>120715</v>
      </c>
      <c r="D81" s="191">
        <v>117902</v>
      </c>
      <c r="E81" s="191">
        <v>2813</v>
      </c>
      <c r="F81" s="191">
        <v>3658</v>
      </c>
      <c r="G81" s="191">
        <v>3640</v>
      </c>
      <c r="H81" s="191">
        <v>18</v>
      </c>
      <c r="I81" s="448" t="s">
        <v>455</v>
      </c>
      <c r="J81" s="449"/>
    </row>
    <row r="82" spans="1:10" s="180" customFormat="1">
      <c r="A82" s="227">
        <v>32</v>
      </c>
      <c r="B82" s="282" t="s">
        <v>404</v>
      </c>
      <c r="C82" s="73">
        <f t="shared" ref="C82:G82" si="21">+C83+C84</f>
        <v>5909</v>
      </c>
      <c r="D82" s="73">
        <f t="shared" si="21"/>
        <v>5909</v>
      </c>
      <c r="E82" s="73">
        <f t="shared" si="21"/>
        <v>0</v>
      </c>
      <c r="F82" s="73">
        <f t="shared" si="21"/>
        <v>124</v>
      </c>
      <c r="G82" s="73">
        <f t="shared" si="21"/>
        <v>124</v>
      </c>
      <c r="H82" s="73">
        <f>+H83+H84</f>
        <v>0</v>
      </c>
      <c r="I82" s="450" t="s">
        <v>456</v>
      </c>
      <c r="J82" s="451"/>
    </row>
    <row r="83" spans="1:10">
      <c r="A83" s="375">
        <v>3250</v>
      </c>
      <c r="B83" s="283" t="s">
        <v>509</v>
      </c>
      <c r="C83" s="190">
        <v>3828</v>
      </c>
      <c r="D83" s="190">
        <v>3828</v>
      </c>
      <c r="E83" s="190">
        <v>0</v>
      </c>
      <c r="F83" s="190">
        <v>68</v>
      </c>
      <c r="G83" s="190">
        <v>68</v>
      </c>
      <c r="H83" s="190">
        <v>0</v>
      </c>
      <c r="I83" s="448" t="s">
        <v>510</v>
      </c>
      <c r="J83" s="449"/>
    </row>
    <row r="84" spans="1:10" s="180" customFormat="1">
      <c r="A84" s="377">
        <v>3290</v>
      </c>
      <c r="B84" s="287" t="s">
        <v>405</v>
      </c>
      <c r="C84" s="74">
        <v>2081</v>
      </c>
      <c r="D84" s="74">
        <v>2081</v>
      </c>
      <c r="E84" s="74">
        <v>0</v>
      </c>
      <c r="F84" s="74">
        <v>56</v>
      </c>
      <c r="G84" s="74">
        <v>56</v>
      </c>
      <c r="H84" s="74">
        <v>0</v>
      </c>
      <c r="I84" s="443" t="s">
        <v>457</v>
      </c>
      <c r="J84" s="444"/>
    </row>
    <row r="85" spans="1:10">
      <c r="A85" s="228">
        <v>33</v>
      </c>
      <c r="B85" s="285" t="s">
        <v>508</v>
      </c>
      <c r="C85" s="190">
        <f t="shared" ref="C85:H85" si="22">+C86+C87+C88</f>
        <v>35072</v>
      </c>
      <c r="D85" s="190">
        <f t="shared" si="22"/>
        <v>34909</v>
      </c>
      <c r="E85" s="190">
        <f t="shared" si="22"/>
        <v>163</v>
      </c>
      <c r="F85" s="190">
        <f t="shared" si="22"/>
        <v>664</v>
      </c>
      <c r="G85" s="190">
        <f t="shared" si="22"/>
        <v>661</v>
      </c>
      <c r="H85" s="190">
        <f t="shared" si="22"/>
        <v>3</v>
      </c>
      <c r="I85" s="445" t="s">
        <v>458</v>
      </c>
      <c r="J85" s="446"/>
    </row>
    <row r="86" spans="1:10" s="180" customFormat="1">
      <c r="A86" s="376" t="s">
        <v>622</v>
      </c>
      <c r="B86" s="284" t="s">
        <v>632</v>
      </c>
      <c r="C86" s="74">
        <v>2164</v>
      </c>
      <c r="D86" s="74">
        <v>2001</v>
      </c>
      <c r="E86" s="74">
        <v>163</v>
      </c>
      <c r="F86" s="74">
        <v>107</v>
      </c>
      <c r="G86" s="74">
        <v>104</v>
      </c>
      <c r="H86" s="74">
        <v>3</v>
      </c>
      <c r="I86" s="443" t="s">
        <v>629</v>
      </c>
      <c r="J86" s="444"/>
    </row>
    <row r="87" spans="1:10">
      <c r="A87" s="375" t="s">
        <v>623</v>
      </c>
      <c r="B87" s="283" t="s">
        <v>633</v>
      </c>
      <c r="C87" s="190">
        <v>18388</v>
      </c>
      <c r="D87" s="190">
        <v>18388</v>
      </c>
      <c r="E87" s="190">
        <v>0</v>
      </c>
      <c r="F87" s="190">
        <v>291</v>
      </c>
      <c r="G87" s="190">
        <v>291</v>
      </c>
      <c r="H87" s="190">
        <v>0</v>
      </c>
      <c r="I87" s="448" t="s">
        <v>630</v>
      </c>
      <c r="J87" s="449"/>
    </row>
    <row r="88" spans="1:10" s="180" customFormat="1">
      <c r="A88" s="376">
        <v>3315</v>
      </c>
      <c r="B88" s="284" t="s">
        <v>506</v>
      </c>
      <c r="C88" s="74">
        <v>14520</v>
      </c>
      <c r="D88" s="74">
        <v>14520</v>
      </c>
      <c r="E88" s="74">
        <v>0</v>
      </c>
      <c r="F88" s="74">
        <v>266</v>
      </c>
      <c r="G88" s="74">
        <v>266</v>
      </c>
      <c r="H88" s="74">
        <v>0</v>
      </c>
      <c r="I88" s="443" t="s">
        <v>507</v>
      </c>
      <c r="J88" s="444"/>
    </row>
    <row r="89" spans="1:10" s="180" customFormat="1" ht="15.75">
      <c r="A89" s="245" t="s">
        <v>86</v>
      </c>
      <c r="B89" s="246" t="s">
        <v>503</v>
      </c>
      <c r="C89" s="190">
        <v>1351305</v>
      </c>
      <c r="D89" s="190">
        <v>674688</v>
      </c>
      <c r="E89" s="190">
        <v>676617</v>
      </c>
      <c r="F89" s="190">
        <v>4978</v>
      </c>
      <c r="G89" s="190">
        <v>3553</v>
      </c>
      <c r="H89" s="190">
        <v>1425</v>
      </c>
      <c r="I89" s="584" t="s">
        <v>505</v>
      </c>
      <c r="J89" s="585"/>
    </row>
    <row r="90" spans="1:10" s="3" customFormat="1" ht="12.75">
      <c r="A90" s="352">
        <v>35</v>
      </c>
      <c r="B90" s="351" t="s">
        <v>503</v>
      </c>
      <c r="C90" s="354">
        <v>1351305</v>
      </c>
      <c r="D90" s="354">
        <v>674688</v>
      </c>
      <c r="E90" s="354">
        <v>676617</v>
      </c>
      <c r="F90" s="354">
        <v>4978</v>
      </c>
      <c r="G90" s="354">
        <v>3553</v>
      </c>
      <c r="H90" s="354">
        <v>1425</v>
      </c>
      <c r="I90" s="580" t="s">
        <v>504</v>
      </c>
      <c r="J90" s="581"/>
    </row>
    <row r="91" spans="1:10" s="180" customFormat="1" ht="25.5">
      <c r="A91" s="245" t="s">
        <v>87</v>
      </c>
      <c r="B91" s="246" t="s">
        <v>501</v>
      </c>
      <c r="C91" s="190">
        <f t="shared" ref="C91:G91" si="23">+C92+C94+C97</f>
        <v>114583</v>
      </c>
      <c r="D91" s="190">
        <f t="shared" si="23"/>
        <v>114390</v>
      </c>
      <c r="E91" s="190">
        <f t="shared" si="23"/>
        <v>193</v>
      </c>
      <c r="F91" s="190">
        <f t="shared" si="23"/>
        <v>1449</v>
      </c>
      <c r="G91" s="190">
        <f t="shared" si="23"/>
        <v>1433</v>
      </c>
      <c r="H91" s="190">
        <f>+H92+H94+H97</f>
        <v>16</v>
      </c>
      <c r="I91" s="584" t="s">
        <v>502</v>
      </c>
      <c r="J91" s="585"/>
    </row>
    <row r="92" spans="1:10" s="3" customFormat="1" ht="12.75">
      <c r="A92" s="352">
        <v>37</v>
      </c>
      <c r="B92" s="351" t="s">
        <v>406</v>
      </c>
      <c r="C92" s="354">
        <f t="shared" ref="C92:G92" si="24">+C93</f>
        <v>17332</v>
      </c>
      <c r="D92" s="354">
        <f t="shared" si="24"/>
        <v>17332</v>
      </c>
      <c r="E92" s="354">
        <f t="shared" si="24"/>
        <v>0</v>
      </c>
      <c r="F92" s="354">
        <f t="shared" si="24"/>
        <v>381</v>
      </c>
      <c r="G92" s="354">
        <f t="shared" si="24"/>
        <v>381</v>
      </c>
      <c r="H92" s="354">
        <f>+H93</f>
        <v>0</v>
      </c>
      <c r="I92" s="580" t="s">
        <v>459</v>
      </c>
      <c r="J92" s="581"/>
    </row>
    <row r="93" spans="1:10" s="180" customFormat="1">
      <c r="A93" s="375">
        <v>3700</v>
      </c>
      <c r="B93" s="283" t="s">
        <v>406</v>
      </c>
      <c r="C93" s="239">
        <v>17332</v>
      </c>
      <c r="D93" s="239">
        <v>17332</v>
      </c>
      <c r="E93" s="239">
        <v>0</v>
      </c>
      <c r="F93" s="239">
        <v>381</v>
      </c>
      <c r="G93" s="239">
        <v>381</v>
      </c>
      <c r="H93" s="239">
        <v>0</v>
      </c>
      <c r="I93" s="582" t="s">
        <v>459</v>
      </c>
      <c r="J93" s="583"/>
    </row>
    <row r="94" spans="1:10" ht="22.5">
      <c r="A94" s="352">
        <v>38</v>
      </c>
      <c r="B94" s="351" t="s">
        <v>499</v>
      </c>
      <c r="C94" s="354">
        <f t="shared" ref="C94:G94" si="25">+C95+C96</f>
        <v>59626</v>
      </c>
      <c r="D94" s="354">
        <f t="shared" si="25"/>
        <v>59433</v>
      </c>
      <c r="E94" s="354">
        <f t="shared" si="25"/>
        <v>193</v>
      </c>
      <c r="F94" s="354">
        <f t="shared" si="25"/>
        <v>593</v>
      </c>
      <c r="G94" s="354">
        <f t="shared" si="25"/>
        <v>585</v>
      </c>
      <c r="H94" s="354">
        <f>+H95+H96</f>
        <v>8</v>
      </c>
      <c r="I94" s="580" t="s">
        <v>500</v>
      </c>
      <c r="J94" s="581"/>
    </row>
    <row r="95" spans="1:10" s="180" customFormat="1">
      <c r="A95" s="375" t="s">
        <v>625</v>
      </c>
      <c r="B95" s="283" t="s">
        <v>635</v>
      </c>
      <c r="C95" s="239">
        <v>52212</v>
      </c>
      <c r="D95" s="239">
        <v>52212</v>
      </c>
      <c r="E95" s="239">
        <v>0</v>
      </c>
      <c r="F95" s="239">
        <v>387</v>
      </c>
      <c r="G95" s="239">
        <v>387</v>
      </c>
      <c r="H95" s="239">
        <v>0</v>
      </c>
      <c r="I95" s="582" t="s">
        <v>636</v>
      </c>
      <c r="J95" s="583"/>
    </row>
    <row r="96" spans="1:10">
      <c r="A96" s="376">
        <v>3830</v>
      </c>
      <c r="B96" s="284" t="s">
        <v>407</v>
      </c>
      <c r="C96" s="237">
        <v>7414</v>
      </c>
      <c r="D96" s="237">
        <v>7221</v>
      </c>
      <c r="E96" s="237">
        <v>193</v>
      </c>
      <c r="F96" s="237">
        <v>206</v>
      </c>
      <c r="G96" s="237">
        <v>198</v>
      </c>
      <c r="H96" s="237">
        <v>8</v>
      </c>
      <c r="I96" s="580" t="s">
        <v>460</v>
      </c>
      <c r="J96" s="581"/>
    </row>
    <row r="97" spans="1:10" s="180" customFormat="1">
      <c r="A97" s="228">
        <v>39</v>
      </c>
      <c r="B97" s="285" t="s">
        <v>498</v>
      </c>
      <c r="C97" s="240">
        <f t="shared" ref="C97:G97" si="26">+C98</f>
        <v>37625</v>
      </c>
      <c r="D97" s="240">
        <f t="shared" si="26"/>
        <v>37625</v>
      </c>
      <c r="E97" s="240">
        <f t="shared" si="26"/>
        <v>0</v>
      </c>
      <c r="F97" s="240">
        <f t="shared" si="26"/>
        <v>475</v>
      </c>
      <c r="G97" s="240">
        <f t="shared" si="26"/>
        <v>467</v>
      </c>
      <c r="H97" s="240">
        <f>+H98</f>
        <v>8</v>
      </c>
      <c r="I97" s="582" t="s">
        <v>461</v>
      </c>
      <c r="J97" s="583"/>
    </row>
    <row r="98" spans="1:10">
      <c r="A98" s="376">
        <v>3900</v>
      </c>
      <c r="B98" s="284" t="s">
        <v>498</v>
      </c>
      <c r="C98" s="237">
        <v>37625</v>
      </c>
      <c r="D98" s="237">
        <v>37625</v>
      </c>
      <c r="E98" s="237">
        <v>0</v>
      </c>
      <c r="F98" s="237">
        <v>475</v>
      </c>
      <c r="G98" s="237">
        <v>467</v>
      </c>
      <c r="H98" s="237">
        <v>8</v>
      </c>
      <c r="I98" s="580" t="s">
        <v>461</v>
      </c>
      <c r="J98" s="581"/>
    </row>
    <row r="99" spans="1:10" s="180" customFormat="1" ht="33.75" customHeight="1">
      <c r="A99" s="511" t="s">
        <v>563</v>
      </c>
      <c r="B99" s="512"/>
      <c r="C99" s="339">
        <f t="shared" ref="C99:H99" si="27">+C11+C17+C89+C91</f>
        <v>22285921</v>
      </c>
      <c r="D99" s="339">
        <f t="shared" si="27"/>
        <v>15798081</v>
      </c>
      <c r="E99" s="339">
        <f t="shared" si="27"/>
        <v>6487840</v>
      </c>
      <c r="F99" s="339">
        <f t="shared" si="27"/>
        <v>158409</v>
      </c>
      <c r="G99" s="339">
        <f t="shared" si="27"/>
        <v>148314</v>
      </c>
      <c r="H99" s="339">
        <f t="shared" si="27"/>
        <v>10095</v>
      </c>
      <c r="I99" s="353" t="s">
        <v>0</v>
      </c>
      <c r="J99" s="353"/>
    </row>
  </sheetData>
  <mergeCells count="104">
    <mergeCell ref="A99:B99"/>
    <mergeCell ref="I81:J81"/>
    <mergeCell ref="I82:J82"/>
    <mergeCell ref="I83:J83"/>
    <mergeCell ref="I84:J84"/>
    <mergeCell ref="I85:J85"/>
    <mergeCell ref="I86:J86"/>
    <mergeCell ref="I87:J87"/>
    <mergeCell ref="I88:J88"/>
    <mergeCell ref="I89:J89"/>
    <mergeCell ref="I95:J95"/>
    <mergeCell ref="I96:J96"/>
    <mergeCell ref="I97:J97"/>
    <mergeCell ref="I98:J98"/>
    <mergeCell ref="I77:J77"/>
    <mergeCell ref="I78:J78"/>
    <mergeCell ref="I79:J79"/>
    <mergeCell ref="I80:J80"/>
    <mergeCell ref="I90:J90"/>
    <mergeCell ref="I92:J92"/>
    <mergeCell ref="I93:J93"/>
    <mergeCell ref="I91:J91"/>
    <mergeCell ref="I94:J94"/>
    <mergeCell ref="I62:J62"/>
    <mergeCell ref="I63:J63"/>
    <mergeCell ref="I64:J64"/>
    <mergeCell ref="I65:J65"/>
    <mergeCell ref="I76:J76"/>
    <mergeCell ref="I66:J66"/>
    <mergeCell ref="I67:J67"/>
    <mergeCell ref="I68:J68"/>
    <mergeCell ref="I69:J69"/>
    <mergeCell ref="I70:J70"/>
    <mergeCell ref="I71:J71"/>
    <mergeCell ref="I72:J72"/>
    <mergeCell ref="I73:J73"/>
    <mergeCell ref="I74:J74"/>
    <mergeCell ref="I75:J75"/>
    <mergeCell ref="I59:J59"/>
    <mergeCell ref="I60:J60"/>
    <mergeCell ref="I61:J61"/>
    <mergeCell ref="I54:J54"/>
    <mergeCell ref="I55:J55"/>
    <mergeCell ref="I56:J56"/>
    <mergeCell ref="I57:J57"/>
    <mergeCell ref="I58:J58"/>
    <mergeCell ref="I49:J49"/>
    <mergeCell ref="I50:J50"/>
    <mergeCell ref="I51:J51"/>
    <mergeCell ref="I52:J52"/>
    <mergeCell ref="I53:J53"/>
    <mergeCell ref="A5:J5"/>
    <mergeCell ref="A6:B6"/>
    <mergeCell ref="A1:J1"/>
    <mergeCell ref="A2:J2"/>
    <mergeCell ref="A3:J3"/>
    <mergeCell ref="A4:J4"/>
    <mergeCell ref="C6:H6"/>
    <mergeCell ref="I6:J6"/>
    <mergeCell ref="A7:A10"/>
    <mergeCell ref="B7:B10"/>
    <mergeCell ref="C7:E7"/>
    <mergeCell ref="F7:H7"/>
    <mergeCell ref="I7:J10"/>
    <mergeCell ref="C8:E8"/>
    <mergeCell ref="F8:H8"/>
    <mergeCell ref="I47:J47"/>
    <mergeCell ref="I48:J48"/>
    <mergeCell ref="I25:J25"/>
    <mergeCell ref="I26:J26"/>
    <mergeCell ref="I24:J24"/>
    <mergeCell ref="I46:J46"/>
    <mergeCell ref="I39:J39"/>
    <mergeCell ref="I41:J41"/>
    <mergeCell ref="I42:J42"/>
    <mergeCell ref="I44:J44"/>
    <mergeCell ref="I45:J45"/>
    <mergeCell ref="I30:J30"/>
    <mergeCell ref="I31:J31"/>
    <mergeCell ref="I33:J33"/>
    <mergeCell ref="I27:J27"/>
    <mergeCell ref="I28:J28"/>
    <mergeCell ref="I29:J29"/>
    <mergeCell ref="I32:J32"/>
    <mergeCell ref="I37:J37"/>
    <mergeCell ref="I35:J35"/>
    <mergeCell ref="I34:J34"/>
    <mergeCell ref="I36:J36"/>
    <mergeCell ref="I38:J38"/>
    <mergeCell ref="I40:J40"/>
    <mergeCell ref="I43:J43"/>
    <mergeCell ref="I11:J11"/>
    <mergeCell ref="I12:J12"/>
    <mergeCell ref="I23:J23"/>
    <mergeCell ref="I22:J22"/>
    <mergeCell ref="I13:J13"/>
    <mergeCell ref="I21:J21"/>
    <mergeCell ref="I15:J15"/>
    <mergeCell ref="I16:J16"/>
    <mergeCell ref="I17:J17"/>
    <mergeCell ref="I18:J18"/>
    <mergeCell ref="I19:J19"/>
    <mergeCell ref="I20:J20"/>
    <mergeCell ref="I14:J14"/>
  </mergeCells>
  <printOptions horizontalCentered="1"/>
  <pageMargins left="0" right="0" top="0.19685039370078741" bottom="0" header="0.51181102362204722" footer="0.51181102362204722"/>
  <pageSetup paperSize="9" scale="48" orientation="landscape" r:id="rId1"/>
  <headerFooter alignWithMargins="0"/>
  <rowBreaks count="1" manualBreakCount="1">
    <brk id="42" max="9"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97"/>
  <sheetViews>
    <sheetView view="pageBreakPreview" zoomScale="90" zoomScaleNormal="100" zoomScaleSheetLayoutView="90" workbookViewId="0">
      <selection activeCell="A6" sqref="A6:B6"/>
    </sheetView>
  </sheetViews>
  <sheetFormatPr defaultRowHeight="15"/>
  <cols>
    <col min="1" max="1" width="5.77734375" style="382" customWidth="1"/>
    <col min="2" max="2" width="35.77734375" style="3" customWidth="1"/>
    <col min="3" max="3" width="9.44140625" style="7" bestFit="1" customWidth="1"/>
    <col min="4" max="11" width="8.33203125" style="1" customWidth="1"/>
    <col min="12" max="12" width="35.77734375" style="1" customWidth="1"/>
    <col min="13" max="13" width="5.77734375" style="1" customWidth="1"/>
    <col min="14" max="16384" width="8.88671875" style="1"/>
  </cols>
  <sheetData>
    <row r="1" spans="1:13" s="11" customFormat="1" ht="5.25" customHeight="1">
      <c r="A1" s="521"/>
      <c r="B1" s="521"/>
      <c r="C1" s="521"/>
      <c r="D1" s="521"/>
      <c r="E1" s="521"/>
      <c r="F1" s="521"/>
      <c r="G1" s="521"/>
      <c r="H1" s="521"/>
      <c r="I1" s="521"/>
      <c r="J1" s="521"/>
      <c r="K1" s="521"/>
      <c r="L1" s="521"/>
      <c r="M1" s="521"/>
    </row>
    <row r="2" spans="1:13" s="9" customFormat="1" ht="20.25">
      <c r="A2" s="507" t="s">
        <v>102</v>
      </c>
      <c r="B2" s="507"/>
      <c r="C2" s="507"/>
      <c r="D2" s="507"/>
      <c r="E2" s="507"/>
      <c r="F2" s="507"/>
      <c r="G2" s="507"/>
      <c r="H2" s="507"/>
      <c r="I2" s="507"/>
      <c r="J2" s="507"/>
      <c r="K2" s="507"/>
      <c r="L2" s="507"/>
      <c r="M2" s="507"/>
    </row>
    <row r="3" spans="1:13" s="9" customFormat="1" ht="20.25">
      <c r="A3" s="522" t="s">
        <v>272</v>
      </c>
      <c r="B3" s="522"/>
      <c r="C3" s="522"/>
      <c r="D3" s="522"/>
      <c r="E3" s="522"/>
      <c r="F3" s="522"/>
      <c r="G3" s="522"/>
      <c r="H3" s="522"/>
      <c r="I3" s="522"/>
      <c r="J3" s="522"/>
      <c r="K3" s="522"/>
      <c r="L3" s="522"/>
      <c r="M3" s="522"/>
    </row>
    <row r="4" spans="1:13" ht="15.75">
      <c r="A4" s="508" t="s">
        <v>103</v>
      </c>
      <c r="B4" s="508"/>
      <c r="C4" s="508"/>
      <c r="D4" s="508"/>
      <c r="E4" s="508"/>
      <c r="F4" s="508"/>
      <c r="G4" s="508"/>
      <c r="H4" s="508"/>
      <c r="I4" s="508"/>
      <c r="J4" s="508"/>
      <c r="K4" s="508"/>
      <c r="L4" s="508"/>
      <c r="M4" s="508"/>
    </row>
    <row r="5" spans="1:13" ht="15.75">
      <c r="A5" s="523" t="s">
        <v>271</v>
      </c>
      <c r="B5" s="523"/>
      <c r="C5" s="523"/>
      <c r="D5" s="523"/>
      <c r="E5" s="523"/>
      <c r="F5" s="523"/>
      <c r="G5" s="523"/>
      <c r="H5" s="523"/>
      <c r="I5" s="523"/>
      <c r="J5" s="523"/>
      <c r="K5" s="523"/>
      <c r="L5" s="523"/>
      <c r="M5" s="523"/>
    </row>
    <row r="6" spans="1:13" ht="18">
      <c r="A6" s="525" t="s">
        <v>671</v>
      </c>
      <c r="B6" s="525"/>
      <c r="C6" s="510">
        <v>2015</v>
      </c>
      <c r="D6" s="510"/>
      <c r="E6" s="510"/>
      <c r="F6" s="510"/>
      <c r="G6" s="510"/>
      <c r="H6" s="510"/>
      <c r="I6" s="510"/>
      <c r="J6" s="510"/>
      <c r="K6" s="510"/>
      <c r="L6" s="50"/>
      <c r="M6" s="4" t="s">
        <v>670</v>
      </c>
    </row>
    <row r="7" spans="1:13" ht="45.75" customHeight="1">
      <c r="A7" s="126" t="s">
        <v>51</v>
      </c>
      <c r="B7" s="524" t="s">
        <v>3</v>
      </c>
      <c r="C7" s="76" t="s">
        <v>0</v>
      </c>
      <c r="D7" s="77" t="s">
        <v>43</v>
      </c>
      <c r="E7" s="77" t="s">
        <v>44</v>
      </c>
      <c r="F7" s="77" t="s">
        <v>45</v>
      </c>
      <c r="G7" s="77" t="s">
        <v>79</v>
      </c>
      <c r="H7" s="77" t="s">
        <v>78</v>
      </c>
      <c r="I7" s="77" t="s">
        <v>84</v>
      </c>
      <c r="J7" s="77" t="s">
        <v>82</v>
      </c>
      <c r="K7" s="77" t="s">
        <v>100</v>
      </c>
      <c r="L7" s="586" t="s">
        <v>7</v>
      </c>
      <c r="M7" s="586"/>
    </row>
    <row r="8" spans="1:13" ht="32.25" customHeight="1">
      <c r="A8" s="374" t="s">
        <v>50</v>
      </c>
      <c r="B8" s="493"/>
      <c r="C8" s="79" t="s">
        <v>4</v>
      </c>
      <c r="D8" s="72" t="s">
        <v>46</v>
      </c>
      <c r="E8" s="72" t="s">
        <v>47</v>
      </c>
      <c r="F8" s="72" t="s">
        <v>48</v>
      </c>
      <c r="G8" s="72" t="s">
        <v>80</v>
      </c>
      <c r="H8" s="72" t="s">
        <v>81</v>
      </c>
      <c r="I8" s="72" t="s">
        <v>49</v>
      </c>
      <c r="J8" s="72" t="s">
        <v>83</v>
      </c>
      <c r="K8" s="72" t="s">
        <v>101</v>
      </c>
      <c r="L8" s="587"/>
      <c r="M8" s="587"/>
    </row>
    <row r="9" spans="1:13">
      <c r="A9" s="226" t="s">
        <v>367</v>
      </c>
      <c r="B9" s="281" t="s">
        <v>375</v>
      </c>
      <c r="C9" s="234">
        <f t="shared" ref="C9:K9" si="0">C10+C11+C13</f>
        <v>10609030</v>
      </c>
      <c r="D9" s="234">
        <f t="shared" si="0"/>
        <v>2435918</v>
      </c>
      <c r="E9" s="234">
        <f t="shared" si="0"/>
        <v>26874</v>
      </c>
      <c r="F9" s="234">
        <f t="shared" si="0"/>
        <v>1465317</v>
      </c>
      <c r="G9" s="234">
        <f t="shared" si="0"/>
        <v>435886</v>
      </c>
      <c r="H9" s="234">
        <f t="shared" si="0"/>
        <v>262106</v>
      </c>
      <c r="I9" s="234">
        <f t="shared" si="0"/>
        <v>6483</v>
      </c>
      <c r="J9" s="234">
        <f t="shared" si="0"/>
        <v>2688828</v>
      </c>
      <c r="K9" s="234">
        <f t="shared" si="0"/>
        <v>3287618</v>
      </c>
      <c r="L9" s="454" t="s">
        <v>408</v>
      </c>
      <c r="M9" s="455"/>
    </row>
    <row r="10" spans="1:13">
      <c r="A10" s="227" t="s">
        <v>368</v>
      </c>
      <c r="B10" s="282" t="s">
        <v>490</v>
      </c>
      <c r="C10" s="235">
        <v>9377877</v>
      </c>
      <c r="D10" s="235">
        <v>2389792</v>
      </c>
      <c r="E10" s="235">
        <v>21975</v>
      </c>
      <c r="F10" s="235">
        <v>1344092</v>
      </c>
      <c r="G10" s="235">
        <v>432958</v>
      </c>
      <c r="H10" s="235">
        <v>255915</v>
      </c>
      <c r="I10" s="235">
        <v>0</v>
      </c>
      <c r="J10" s="235">
        <v>2640446</v>
      </c>
      <c r="K10" s="235">
        <v>2292699</v>
      </c>
      <c r="L10" s="450" t="s">
        <v>307</v>
      </c>
      <c r="M10" s="451"/>
    </row>
    <row r="11" spans="1:13">
      <c r="A11" s="228" t="s">
        <v>372</v>
      </c>
      <c r="B11" s="285" t="s">
        <v>378</v>
      </c>
      <c r="C11" s="160">
        <f t="shared" ref="C11:J11" si="1">C12</f>
        <v>290578</v>
      </c>
      <c r="D11" s="160">
        <f t="shared" si="1"/>
        <v>2921</v>
      </c>
      <c r="E11" s="160">
        <f t="shared" si="1"/>
        <v>290</v>
      </c>
      <c r="F11" s="160">
        <f t="shared" si="1"/>
        <v>30797</v>
      </c>
      <c r="G11" s="160">
        <f t="shared" si="1"/>
        <v>1072</v>
      </c>
      <c r="H11" s="160">
        <f t="shared" si="1"/>
        <v>2411</v>
      </c>
      <c r="I11" s="160">
        <f t="shared" si="1"/>
        <v>5527</v>
      </c>
      <c r="J11" s="160">
        <f t="shared" si="1"/>
        <v>36953</v>
      </c>
      <c r="K11" s="160">
        <f>K12</f>
        <v>210607</v>
      </c>
      <c r="L11" s="445" t="s">
        <v>411</v>
      </c>
      <c r="M11" s="446"/>
    </row>
    <row r="12" spans="1:13">
      <c r="A12" s="376" t="s">
        <v>371</v>
      </c>
      <c r="B12" s="284" t="s">
        <v>379</v>
      </c>
      <c r="C12" s="74">
        <f>SUM(D12:K12)</f>
        <v>290578</v>
      </c>
      <c r="D12" s="74">
        <v>2921</v>
      </c>
      <c r="E12" s="74">
        <v>290</v>
      </c>
      <c r="F12" s="74">
        <v>30797</v>
      </c>
      <c r="G12" s="74">
        <v>1072</v>
      </c>
      <c r="H12" s="74">
        <v>2411</v>
      </c>
      <c r="I12" s="74">
        <v>5527</v>
      </c>
      <c r="J12" s="74">
        <v>36953</v>
      </c>
      <c r="K12" s="74">
        <v>210607</v>
      </c>
      <c r="L12" s="474" t="s">
        <v>491</v>
      </c>
      <c r="M12" s="475"/>
    </row>
    <row r="13" spans="1:13">
      <c r="A13" s="228" t="s">
        <v>373</v>
      </c>
      <c r="B13" s="285" t="s">
        <v>380</v>
      </c>
      <c r="C13" s="160">
        <f>C14</f>
        <v>940575</v>
      </c>
      <c r="D13" s="160">
        <f t="shared" ref="D13:J13" si="2">D14</f>
        <v>43205</v>
      </c>
      <c r="E13" s="160">
        <f t="shared" si="2"/>
        <v>4609</v>
      </c>
      <c r="F13" s="160">
        <f t="shared" si="2"/>
        <v>90428</v>
      </c>
      <c r="G13" s="160">
        <f t="shared" si="2"/>
        <v>1856</v>
      </c>
      <c r="H13" s="160">
        <f t="shared" si="2"/>
        <v>3780</v>
      </c>
      <c r="I13" s="160">
        <f t="shared" si="2"/>
        <v>956</v>
      </c>
      <c r="J13" s="160">
        <f t="shared" si="2"/>
        <v>11429</v>
      </c>
      <c r="K13" s="160">
        <f>K14</f>
        <v>784312</v>
      </c>
      <c r="L13" s="476" t="s">
        <v>412</v>
      </c>
      <c r="M13" s="477"/>
    </row>
    <row r="14" spans="1:13">
      <c r="A14" s="376" t="s">
        <v>374</v>
      </c>
      <c r="B14" s="284" t="s">
        <v>489</v>
      </c>
      <c r="C14" s="192">
        <f>SUM(D14:K14)</f>
        <v>940575</v>
      </c>
      <c r="D14" s="192">
        <v>43205</v>
      </c>
      <c r="E14" s="192">
        <v>4609</v>
      </c>
      <c r="F14" s="192">
        <v>90428</v>
      </c>
      <c r="G14" s="192">
        <v>1856</v>
      </c>
      <c r="H14" s="192">
        <v>3780</v>
      </c>
      <c r="I14" s="192">
        <v>956</v>
      </c>
      <c r="J14" s="192">
        <v>11429</v>
      </c>
      <c r="K14" s="192">
        <v>784312</v>
      </c>
      <c r="L14" s="474" t="s">
        <v>413</v>
      </c>
      <c r="M14" s="475"/>
    </row>
    <row r="15" spans="1:13">
      <c r="A15" s="229" t="s">
        <v>85</v>
      </c>
      <c r="B15" s="286" t="s">
        <v>381</v>
      </c>
      <c r="C15" s="160">
        <f>+C16+C25+C28+C31+C34+C37+C39+C42+C45+C46+C47+C49+C52+C58+C59+C64+C69+C72+C75+C78+C80+C83</f>
        <v>46234449</v>
      </c>
      <c r="D15" s="160">
        <f t="shared" ref="D15:K15" si="3">+D16+D25+D28+D31+D34+D37+D39+D42+D45+D46+D47+D49+D52+D58+D59+D64+D69+D72+D75+D78+D80+D83</f>
        <v>6122270</v>
      </c>
      <c r="E15" s="160">
        <f t="shared" si="3"/>
        <v>29876</v>
      </c>
      <c r="F15" s="160">
        <f t="shared" si="3"/>
        <v>933904</v>
      </c>
      <c r="G15" s="160">
        <f t="shared" si="3"/>
        <v>179928</v>
      </c>
      <c r="H15" s="160">
        <f t="shared" si="3"/>
        <v>360565</v>
      </c>
      <c r="I15" s="160">
        <f t="shared" si="3"/>
        <v>349119</v>
      </c>
      <c r="J15" s="160">
        <f t="shared" si="3"/>
        <v>1029224</v>
      </c>
      <c r="K15" s="160">
        <f t="shared" si="3"/>
        <v>37229563</v>
      </c>
      <c r="L15" s="452" t="s">
        <v>414</v>
      </c>
      <c r="M15" s="453"/>
    </row>
    <row r="16" spans="1:13">
      <c r="A16" s="227">
        <v>10</v>
      </c>
      <c r="B16" s="282" t="s">
        <v>382</v>
      </c>
      <c r="C16" s="73">
        <f t="shared" ref="C16:J16" si="4">SUM(C17:C24)</f>
        <v>821115</v>
      </c>
      <c r="D16" s="73">
        <f t="shared" si="4"/>
        <v>8717</v>
      </c>
      <c r="E16" s="73">
        <f t="shared" si="4"/>
        <v>1759</v>
      </c>
      <c r="F16" s="73">
        <f t="shared" si="4"/>
        <v>8219</v>
      </c>
      <c r="G16" s="73">
        <f t="shared" si="4"/>
        <v>5474</v>
      </c>
      <c r="H16" s="73">
        <f t="shared" si="4"/>
        <v>12246</v>
      </c>
      <c r="I16" s="73">
        <f t="shared" si="4"/>
        <v>85998</v>
      </c>
      <c r="J16" s="73">
        <f t="shared" si="4"/>
        <v>14240</v>
      </c>
      <c r="K16" s="73">
        <f>SUM(K17:K24)</f>
        <v>684462</v>
      </c>
      <c r="L16" s="450" t="s">
        <v>415</v>
      </c>
      <c r="M16" s="451"/>
    </row>
    <row r="17" spans="1:13">
      <c r="A17" s="375">
        <v>1010</v>
      </c>
      <c r="B17" s="283" t="s">
        <v>383</v>
      </c>
      <c r="C17" s="159">
        <f>+SUM(D17:K17)</f>
        <v>12571</v>
      </c>
      <c r="D17" s="159">
        <v>0</v>
      </c>
      <c r="E17" s="159">
        <v>33</v>
      </c>
      <c r="F17" s="159">
        <v>187</v>
      </c>
      <c r="G17" s="159">
        <v>112</v>
      </c>
      <c r="H17" s="159">
        <v>276</v>
      </c>
      <c r="I17" s="159">
        <v>1823</v>
      </c>
      <c r="J17" s="159">
        <v>272</v>
      </c>
      <c r="K17" s="159">
        <v>9868</v>
      </c>
      <c r="L17" s="448" t="s">
        <v>416</v>
      </c>
      <c r="M17" s="449"/>
    </row>
    <row r="18" spans="1:13">
      <c r="A18" s="376">
        <v>1030</v>
      </c>
      <c r="B18" s="284" t="s">
        <v>560</v>
      </c>
      <c r="C18" s="74">
        <f t="shared" ref="C18:C44" si="5">+SUM(D18:K18)</f>
        <v>95676</v>
      </c>
      <c r="D18" s="74">
        <v>495</v>
      </c>
      <c r="E18" s="74">
        <v>20</v>
      </c>
      <c r="F18" s="74">
        <v>191</v>
      </c>
      <c r="G18" s="74">
        <v>0</v>
      </c>
      <c r="H18" s="74">
        <v>319</v>
      </c>
      <c r="I18" s="74">
        <v>12901</v>
      </c>
      <c r="J18" s="74">
        <v>18</v>
      </c>
      <c r="K18" s="74">
        <v>81732</v>
      </c>
      <c r="L18" s="443" t="s">
        <v>417</v>
      </c>
      <c r="M18" s="444"/>
    </row>
    <row r="19" spans="1:13">
      <c r="A19" s="375">
        <v>1050</v>
      </c>
      <c r="B19" s="283" t="s">
        <v>384</v>
      </c>
      <c r="C19" s="159">
        <f t="shared" si="5"/>
        <v>95617</v>
      </c>
      <c r="D19" s="159">
        <v>423</v>
      </c>
      <c r="E19" s="159">
        <v>107</v>
      </c>
      <c r="F19" s="159">
        <v>1132</v>
      </c>
      <c r="G19" s="159">
        <v>1413</v>
      </c>
      <c r="H19" s="159">
        <v>964</v>
      </c>
      <c r="I19" s="159">
        <v>29020</v>
      </c>
      <c r="J19" s="159">
        <v>755</v>
      </c>
      <c r="K19" s="159">
        <v>61803</v>
      </c>
      <c r="L19" s="448" t="s">
        <v>418</v>
      </c>
      <c r="M19" s="449"/>
    </row>
    <row r="20" spans="1:13">
      <c r="A20" s="376">
        <v>1061</v>
      </c>
      <c r="B20" s="284" t="s">
        <v>385</v>
      </c>
      <c r="C20" s="74">
        <f t="shared" si="5"/>
        <v>327554</v>
      </c>
      <c r="D20" s="74">
        <v>3</v>
      </c>
      <c r="E20" s="74">
        <v>432</v>
      </c>
      <c r="F20" s="74">
        <v>2544</v>
      </c>
      <c r="G20" s="74">
        <v>2086</v>
      </c>
      <c r="H20" s="74">
        <v>3013</v>
      </c>
      <c r="I20" s="74">
        <v>11684</v>
      </c>
      <c r="J20" s="74">
        <v>4752</v>
      </c>
      <c r="K20" s="74">
        <v>303040</v>
      </c>
      <c r="L20" s="443" t="s">
        <v>419</v>
      </c>
      <c r="M20" s="444"/>
    </row>
    <row r="21" spans="1:13">
      <c r="A21" s="375">
        <v>1071</v>
      </c>
      <c r="B21" s="283" t="s">
        <v>386</v>
      </c>
      <c r="C21" s="159">
        <f t="shared" si="5"/>
        <v>255153</v>
      </c>
      <c r="D21" s="159">
        <v>7562</v>
      </c>
      <c r="E21" s="159">
        <v>1012</v>
      </c>
      <c r="F21" s="159">
        <v>3073</v>
      </c>
      <c r="G21" s="159">
        <v>1246</v>
      </c>
      <c r="H21" s="159">
        <v>6249</v>
      </c>
      <c r="I21" s="159">
        <v>28331</v>
      </c>
      <c r="J21" s="159">
        <v>7607</v>
      </c>
      <c r="K21" s="159">
        <v>200073</v>
      </c>
      <c r="L21" s="448" t="s">
        <v>420</v>
      </c>
      <c r="M21" s="449"/>
    </row>
    <row r="22" spans="1:13">
      <c r="A22" s="376">
        <v>1073</v>
      </c>
      <c r="B22" s="284" t="s">
        <v>492</v>
      </c>
      <c r="C22" s="74">
        <f t="shared" si="5"/>
        <v>5090</v>
      </c>
      <c r="D22" s="74">
        <v>144</v>
      </c>
      <c r="E22" s="74">
        <v>42</v>
      </c>
      <c r="F22" s="74">
        <v>74</v>
      </c>
      <c r="G22" s="74">
        <v>0</v>
      </c>
      <c r="H22" s="74">
        <v>293</v>
      </c>
      <c r="I22" s="74">
        <v>754</v>
      </c>
      <c r="J22" s="74">
        <v>61</v>
      </c>
      <c r="K22" s="74">
        <v>3722</v>
      </c>
      <c r="L22" s="443" t="s">
        <v>421</v>
      </c>
      <c r="M22" s="444"/>
    </row>
    <row r="23" spans="1:13">
      <c r="A23" s="375">
        <v>1079</v>
      </c>
      <c r="B23" s="283" t="s">
        <v>494</v>
      </c>
      <c r="C23" s="159">
        <f t="shared" si="5"/>
        <v>22571</v>
      </c>
      <c r="D23" s="159">
        <v>90</v>
      </c>
      <c r="E23" s="159">
        <v>98</v>
      </c>
      <c r="F23" s="159">
        <v>751</v>
      </c>
      <c r="G23" s="159">
        <v>617</v>
      </c>
      <c r="H23" s="159">
        <v>924</v>
      </c>
      <c r="I23" s="159">
        <v>1201</v>
      </c>
      <c r="J23" s="159">
        <v>775</v>
      </c>
      <c r="K23" s="159">
        <v>18115</v>
      </c>
      <c r="L23" s="448" t="s">
        <v>493</v>
      </c>
      <c r="M23" s="449"/>
    </row>
    <row r="24" spans="1:13">
      <c r="A24" s="376">
        <v>1080</v>
      </c>
      <c r="B24" s="284" t="s">
        <v>387</v>
      </c>
      <c r="C24" s="74">
        <f t="shared" si="5"/>
        <v>6883</v>
      </c>
      <c r="D24" s="74">
        <v>0</v>
      </c>
      <c r="E24" s="74">
        <v>15</v>
      </c>
      <c r="F24" s="74">
        <v>267</v>
      </c>
      <c r="G24" s="74">
        <v>0</v>
      </c>
      <c r="H24" s="74">
        <v>208</v>
      </c>
      <c r="I24" s="74">
        <v>284</v>
      </c>
      <c r="J24" s="74">
        <v>0</v>
      </c>
      <c r="K24" s="74">
        <v>6109</v>
      </c>
      <c r="L24" s="443" t="s">
        <v>422</v>
      </c>
      <c r="M24" s="444"/>
    </row>
    <row r="25" spans="1:13">
      <c r="A25" s="228">
        <v>11</v>
      </c>
      <c r="B25" s="285" t="s">
        <v>388</v>
      </c>
      <c r="C25" s="160">
        <f t="shared" ref="C25:J25" si="6">C26+C27</f>
        <v>293581</v>
      </c>
      <c r="D25" s="160">
        <f t="shared" si="6"/>
        <v>1008</v>
      </c>
      <c r="E25" s="160">
        <f t="shared" si="6"/>
        <v>1877</v>
      </c>
      <c r="F25" s="160">
        <f t="shared" si="6"/>
        <v>8144</v>
      </c>
      <c r="G25" s="160">
        <f t="shared" si="6"/>
        <v>4581</v>
      </c>
      <c r="H25" s="160">
        <f t="shared" si="6"/>
        <v>5553</v>
      </c>
      <c r="I25" s="160">
        <f t="shared" si="6"/>
        <v>8825</v>
      </c>
      <c r="J25" s="160">
        <f t="shared" si="6"/>
        <v>10643</v>
      </c>
      <c r="K25" s="160">
        <f>K26+K27</f>
        <v>252950</v>
      </c>
      <c r="L25" s="445" t="s">
        <v>423</v>
      </c>
      <c r="M25" s="446"/>
    </row>
    <row r="26" spans="1:13" ht="22.5" customHeight="1">
      <c r="A26" s="376">
        <v>1105</v>
      </c>
      <c r="B26" s="284" t="s">
        <v>496</v>
      </c>
      <c r="C26" s="74">
        <f t="shared" si="5"/>
        <v>173866</v>
      </c>
      <c r="D26" s="74">
        <v>0</v>
      </c>
      <c r="E26" s="74">
        <v>359</v>
      </c>
      <c r="F26" s="74">
        <v>4038</v>
      </c>
      <c r="G26" s="74">
        <v>1191</v>
      </c>
      <c r="H26" s="74">
        <v>1285</v>
      </c>
      <c r="I26" s="74">
        <v>5388</v>
      </c>
      <c r="J26" s="74">
        <v>1655</v>
      </c>
      <c r="K26" s="74">
        <v>159950</v>
      </c>
      <c r="L26" s="443" t="s">
        <v>495</v>
      </c>
      <c r="M26" s="444"/>
    </row>
    <row r="27" spans="1:13">
      <c r="A27" s="375">
        <v>1106</v>
      </c>
      <c r="B27" s="283" t="s">
        <v>497</v>
      </c>
      <c r="C27" s="159">
        <f t="shared" si="5"/>
        <v>119715</v>
      </c>
      <c r="D27" s="159">
        <v>1008</v>
      </c>
      <c r="E27" s="159">
        <v>1518</v>
      </c>
      <c r="F27" s="159">
        <v>4106</v>
      </c>
      <c r="G27" s="159">
        <v>3390</v>
      </c>
      <c r="H27" s="159">
        <v>4268</v>
      </c>
      <c r="I27" s="159">
        <v>3437</v>
      </c>
      <c r="J27" s="159">
        <v>8988</v>
      </c>
      <c r="K27" s="159">
        <v>93000</v>
      </c>
      <c r="L27" s="448" t="s">
        <v>424</v>
      </c>
      <c r="M27" s="449"/>
    </row>
    <row r="28" spans="1:13">
      <c r="A28" s="227">
        <v>13</v>
      </c>
      <c r="B28" s="282" t="s">
        <v>389</v>
      </c>
      <c r="C28" s="73">
        <f t="shared" ref="C28:J28" si="7">+C29+C30</f>
        <v>27147</v>
      </c>
      <c r="D28" s="73">
        <f t="shared" si="7"/>
        <v>85</v>
      </c>
      <c r="E28" s="73">
        <f t="shared" si="7"/>
        <v>104</v>
      </c>
      <c r="F28" s="73">
        <f t="shared" si="7"/>
        <v>365</v>
      </c>
      <c r="G28" s="73">
        <f t="shared" si="7"/>
        <v>7</v>
      </c>
      <c r="H28" s="73">
        <f t="shared" si="7"/>
        <v>621</v>
      </c>
      <c r="I28" s="73">
        <f t="shared" si="7"/>
        <v>350</v>
      </c>
      <c r="J28" s="73">
        <f t="shared" si="7"/>
        <v>285</v>
      </c>
      <c r="K28" s="73">
        <f>+K29+K30</f>
        <v>25330</v>
      </c>
      <c r="L28" s="450" t="s">
        <v>425</v>
      </c>
      <c r="M28" s="451"/>
    </row>
    <row r="29" spans="1:13">
      <c r="A29" s="375">
        <v>1392</v>
      </c>
      <c r="B29" s="283" t="s">
        <v>559</v>
      </c>
      <c r="C29" s="159">
        <f t="shared" si="5"/>
        <v>25849</v>
      </c>
      <c r="D29" s="159">
        <v>85</v>
      </c>
      <c r="E29" s="159">
        <v>67</v>
      </c>
      <c r="F29" s="159">
        <v>165</v>
      </c>
      <c r="G29" s="159">
        <v>7</v>
      </c>
      <c r="H29" s="159">
        <v>521</v>
      </c>
      <c r="I29" s="159">
        <v>350</v>
      </c>
      <c r="J29" s="159">
        <v>263</v>
      </c>
      <c r="K29" s="159">
        <v>24391</v>
      </c>
      <c r="L29" s="448" t="s">
        <v>426</v>
      </c>
      <c r="M29" s="449"/>
    </row>
    <row r="30" spans="1:13">
      <c r="A30" s="376" t="s">
        <v>620</v>
      </c>
      <c r="B30" s="284" t="s">
        <v>626</v>
      </c>
      <c r="C30" s="74">
        <f t="shared" si="5"/>
        <v>1298</v>
      </c>
      <c r="D30" s="74">
        <v>0</v>
      </c>
      <c r="E30" s="74">
        <v>37</v>
      </c>
      <c r="F30" s="74">
        <v>200</v>
      </c>
      <c r="G30" s="74">
        <v>0</v>
      </c>
      <c r="H30" s="74">
        <v>100</v>
      </c>
      <c r="I30" s="74">
        <v>0</v>
      </c>
      <c r="J30" s="74">
        <v>22</v>
      </c>
      <c r="K30" s="74">
        <v>939</v>
      </c>
      <c r="L30" s="443" t="s">
        <v>627</v>
      </c>
      <c r="M30" s="444"/>
    </row>
    <row r="31" spans="1:13" s="180" customFormat="1" ht="15" customHeight="1">
      <c r="A31" s="228">
        <v>14</v>
      </c>
      <c r="B31" s="285" t="s">
        <v>390</v>
      </c>
      <c r="C31" s="160">
        <f t="shared" ref="C31:J31" si="8">+C32+C33</f>
        <v>218084</v>
      </c>
      <c r="D31" s="160">
        <f t="shared" si="8"/>
        <v>1280</v>
      </c>
      <c r="E31" s="160">
        <f t="shared" si="8"/>
        <v>723</v>
      </c>
      <c r="F31" s="160">
        <f t="shared" si="8"/>
        <v>1140</v>
      </c>
      <c r="G31" s="160">
        <f t="shared" si="8"/>
        <v>356</v>
      </c>
      <c r="H31" s="160">
        <f t="shared" si="8"/>
        <v>2917</v>
      </c>
      <c r="I31" s="160">
        <f t="shared" si="8"/>
        <v>1172</v>
      </c>
      <c r="J31" s="160">
        <f t="shared" si="8"/>
        <v>1459</v>
      </c>
      <c r="K31" s="160">
        <f>+K32+K33</f>
        <v>209037</v>
      </c>
      <c r="L31" s="445" t="s">
        <v>427</v>
      </c>
      <c r="M31" s="446"/>
    </row>
    <row r="32" spans="1:13" ht="22.5" customHeight="1">
      <c r="A32" s="376">
        <v>1411</v>
      </c>
      <c r="B32" s="284" t="s">
        <v>557</v>
      </c>
      <c r="C32" s="74">
        <f t="shared" si="5"/>
        <v>26912</v>
      </c>
      <c r="D32" s="74">
        <v>160</v>
      </c>
      <c r="E32" s="74">
        <v>34</v>
      </c>
      <c r="F32" s="74">
        <v>180</v>
      </c>
      <c r="G32" s="74">
        <v>33</v>
      </c>
      <c r="H32" s="74">
        <v>374</v>
      </c>
      <c r="I32" s="74">
        <v>273</v>
      </c>
      <c r="J32" s="74">
        <v>31</v>
      </c>
      <c r="K32" s="74">
        <v>25827</v>
      </c>
      <c r="L32" s="443" t="s">
        <v>558</v>
      </c>
      <c r="M32" s="444"/>
    </row>
    <row r="33" spans="1:13" s="180" customFormat="1" ht="22.5">
      <c r="A33" s="375">
        <v>1412</v>
      </c>
      <c r="B33" s="283" t="s">
        <v>556</v>
      </c>
      <c r="C33" s="236">
        <f t="shared" si="5"/>
        <v>191172</v>
      </c>
      <c r="D33" s="236">
        <v>1120</v>
      </c>
      <c r="E33" s="236">
        <v>689</v>
      </c>
      <c r="F33" s="236">
        <v>960</v>
      </c>
      <c r="G33" s="236">
        <v>323</v>
      </c>
      <c r="H33" s="236">
        <v>2543</v>
      </c>
      <c r="I33" s="236">
        <v>899</v>
      </c>
      <c r="J33" s="236">
        <v>1428</v>
      </c>
      <c r="K33" s="236">
        <v>183210</v>
      </c>
      <c r="L33" s="448" t="s">
        <v>561</v>
      </c>
      <c r="M33" s="449"/>
    </row>
    <row r="34" spans="1:13">
      <c r="A34" s="227">
        <v>15</v>
      </c>
      <c r="B34" s="282" t="s">
        <v>555</v>
      </c>
      <c r="C34" s="73">
        <f t="shared" ref="C34:J34" si="9">+C35+C36</f>
        <v>7069</v>
      </c>
      <c r="D34" s="73">
        <f t="shared" si="9"/>
        <v>1</v>
      </c>
      <c r="E34" s="73">
        <f t="shared" si="9"/>
        <v>4</v>
      </c>
      <c r="F34" s="73">
        <f t="shared" si="9"/>
        <v>8</v>
      </c>
      <c r="G34" s="73">
        <f t="shared" si="9"/>
        <v>35</v>
      </c>
      <c r="H34" s="73">
        <f t="shared" si="9"/>
        <v>41</v>
      </c>
      <c r="I34" s="73">
        <f t="shared" si="9"/>
        <v>28</v>
      </c>
      <c r="J34" s="73">
        <f t="shared" si="9"/>
        <v>9</v>
      </c>
      <c r="K34" s="73">
        <f>+K35+K36</f>
        <v>6943</v>
      </c>
      <c r="L34" s="450" t="s">
        <v>428</v>
      </c>
      <c r="M34" s="451"/>
    </row>
    <row r="35" spans="1:13" s="180" customFormat="1">
      <c r="A35" s="375" t="s">
        <v>394</v>
      </c>
      <c r="B35" s="283" t="s">
        <v>554</v>
      </c>
      <c r="C35" s="236">
        <f t="shared" si="5"/>
        <v>84</v>
      </c>
      <c r="D35" s="159">
        <v>0</v>
      </c>
      <c r="E35" s="159">
        <v>3</v>
      </c>
      <c r="F35" s="159">
        <v>8</v>
      </c>
      <c r="G35" s="159">
        <v>29</v>
      </c>
      <c r="H35" s="159">
        <v>35</v>
      </c>
      <c r="I35" s="159">
        <v>0</v>
      </c>
      <c r="J35" s="159">
        <v>9</v>
      </c>
      <c r="K35" s="159">
        <v>0</v>
      </c>
      <c r="L35" s="448" t="s">
        <v>429</v>
      </c>
      <c r="M35" s="449"/>
    </row>
    <row r="36" spans="1:13">
      <c r="A36" s="376">
        <v>1520</v>
      </c>
      <c r="B36" s="284" t="s">
        <v>391</v>
      </c>
      <c r="C36" s="74">
        <f t="shared" si="5"/>
        <v>6985</v>
      </c>
      <c r="D36" s="74">
        <v>1</v>
      </c>
      <c r="E36" s="74">
        <v>1</v>
      </c>
      <c r="F36" s="74">
        <v>0</v>
      </c>
      <c r="G36" s="74">
        <v>6</v>
      </c>
      <c r="H36" s="74">
        <v>6</v>
      </c>
      <c r="I36" s="74">
        <v>28</v>
      </c>
      <c r="J36" s="74">
        <v>0</v>
      </c>
      <c r="K36" s="74">
        <v>6943</v>
      </c>
      <c r="L36" s="443" t="s">
        <v>430</v>
      </c>
      <c r="M36" s="444"/>
    </row>
    <row r="37" spans="1:13" s="180" customFormat="1" ht="33.75">
      <c r="A37" s="228">
        <v>16</v>
      </c>
      <c r="B37" s="285" t="s">
        <v>551</v>
      </c>
      <c r="C37" s="160">
        <f t="shared" ref="C37:J37" si="10">+C38</f>
        <v>271175</v>
      </c>
      <c r="D37" s="160">
        <f t="shared" si="10"/>
        <v>1494</v>
      </c>
      <c r="E37" s="160">
        <f t="shared" si="10"/>
        <v>782</v>
      </c>
      <c r="F37" s="160">
        <f t="shared" si="10"/>
        <v>2009</v>
      </c>
      <c r="G37" s="160">
        <f t="shared" si="10"/>
        <v>974</v>
      </c>
      <c r="H37" s="160">
        <f t="shared" si="10"/>
        <v>6155</v>
      </c>
      <c r="I37" s="160">
        <f t="shared" si="10"/>
        <v>378</v>
      </c>
      <c r="J37" s="160">
        <f t="shared" si="10"/>
        <v>3956</v>
      </c>
      <c r="K37" s="160">
        <f>+K38</f>
        <v>255427</v>
      </c>
      <c r="L37" s="445" t="s">
        <v>552</v>
      </c>
      <c r="M37" s="446"/>
    </row>
    <row r="38" spans="1:13">
      <c r="A38" s="376">
        <v>1622</v>
      </c>
      <c r="B38" s="284" t="s">
        <v>550</v>
      </c>
      <c r="C38" s="74">
        <f t="shared" si="5"/>
        <v>271175</v>
      </c>
      <c r="D38" s="74">
        <v>1494</v>
      </c>
      <c r="E38" s="74">
        <v>782</v>
      </c>
      <c r="F38" s="74">
        <v>2009</v>
      </c>
      <c r="G38" s="74">
        <v>974</v>
      </c>
      <c r="H38" s="74">
        <v>6155</v>
      </c>
      <c r="I38" s="74">
        <v>378</v>
      </c>
      <c r="J38" s="74">
        <v>3956</v>
      </c>
      <c r="K38" s="74">
        <v>255427</v>
      </c>
      <c r="L38" s="443" t="s">
        <v>553</v>
      </c>
      <c r="M38" s="444"/>
    </row>
    <row r="39" spans="1:13" s="180" customFormat="1" ht="15" customHeight="1">
      <c r="A39" s="228">
        <v>17</v>
      </c>
      <c r="B39" s="285" t="s">
        <v>549</v>
      </c>
      <c r="C39" s="160">
        <f t="shared" ref="C39:J39" si="11">+C40+C41</f>
        <v>57669</v>
      </c>
      <c r="D39" s="160">
        <f t="shared" si="11"/>
        <v>615</v>
      </c>
      <c r="E39" s="160">
        <f t="shared" si="11"/>
        <v>311</v>
      </c>
      <c r="F39" s="160">
        <f t="shared" si="11"/>
        <v>1788</v>
      </c>
      <c r="G39" s="160">
        <f t="shared" si="11"/>
        <v>166</v>
      </c>
      <c r="H39" s="160">
        <f t="shared" si="11"/>
        <v>850</v>
      </c>
      <c r="I39" s="160">
        <f t="shared" si="11"/>
        <v>670</v>
      </c>
      <c r="J39" s="160">
        <f t="shared" si="11"/>
        <v>1321</v>
      </c>
      <c r="K39" s="160">
        <f>+K40+K41</f>
        <v>51948</v>
      </c>
      <c r="L39" s="445" t="s">
        <v>431</v>
      </c>
      <c r="M39" s="446"/>
    </row>
    <row r="40" spans="1:13">
      <c r="A40" s="376">
        <v>1702</v>
      </c>
      <c r="B40" s="284" t="s">
        <v>392</v>
      </c>
      <c r="C40" s="74">
        <f t="shared" si="5"/>
        <v>43274</v>
      </c>
      <c r="D40" s="80">
        <v>603</v>
      </c>
      <c r="E40" s="80">
        <v>37</v>
      </c>
      <c r="F40" s="80">
        <v>590</v>
      </c>
      <c r="G40" s="80">
        <v>14</v>
      </c>
      <c r="H40" s="80">
        <v>531</v>
      </c>
      <c r="I40" s="80">
        <v>0</v>
      </c>
      <c r="J40" s="80">
        <v>167</v>
      </c>
      <c r="K40" s="80">
        <v>41332</v>
      </c>
      <c r="L40" s="443" t="s">
        <v>548</v>
      </c>
      <c r="M40" s="444"/>
    </row>
    <row r="41" spans="1:13" s="180" customFormat="1">
      <c r="A41" s="375">
        <v>1709</v>
      </c>
      <c r="B41" s="283" t="s">
        <v>393</v>
      </c>
      <c r="C41" s="236">
        <f t="shared" si="5"/>
        <v>14395</v>
      </c>
      <c r="D41" s="236">
        <v>12</v>
      </c>
      <c r="E41" s="236">
        <v>274</v>
      </c>
      <c r="F41" s="236">
        <v>1198</v>
      </c>
      <c r="G41" s="236">
        <v>152</v>
      </c>
      <c r="H41" s="236">
        <v>319</v>
      </c>
      <c r="I41" s="236">
        <v>670</v>
      </c>
      <c r="J41" s="236">
        <v>1154</v>
      </c>
      <c r="K41" s="236">
        <v>10616</v>
      </c>
      <c r="L41" s="448" t="s">
        <v>432</v>
      </c>
      <c r="M41" s="449"/>
    </row>
    <row r="42" spans="1:13">
      <c r="A42" s="227">
        <v>18</v>
      </c>
      <c r="B42" s="282" t="s">
        <v>619</v>
      </c>
      <c r="C42" s="73">
        <f t="shared" ref="C42:J42" si="12">+C43+C44</f>
        <v>336784</v>
      </c>
      <c r="D42" s="73">
        <f t="shared" si="12"/>
        <v>50668</v>
      </c>
      <c r="E42" s="73">
        <f t="shared" si="12"/>
        <v>1623</v>
      </c>
      <c r="F42" s="73">
        <f t="shared" si="12"/>
        <v>5374</v>
      </c>
      <c r="G42" s="73">
        <f t="shared" si="12"/>
        <v>5324</v>
      </c>
      <c r="H42" s="73">
        <f t="shared" si="12"/>
        <v>6627</v>
      </c>
      <c r="I42" s="73">
        <f t="shared" si="12"/>
        <v>938</v>
      </c>
      <c r="J42" s="73">
        <f t="shared" si="12"/>
        <v>1851</v>
      </c>
      <c r="K42" s="73">
        <f>+K43+K44</f>
        <v>264379</v>
      </c>
      <c r="L42" s="450" t="s">
        <v>433</v>
      </c>
      <c r="M42" s="451"/>
    </row>
    <row r="43" spans="1:13" s="180" customFormat="1">
      <c r="A43" s="375">
        <v>1811</v>
      </c>
      <c r="B43" s="283" t="s">
        <v>392</v>
      </c>
      <c r="C43" s="236">
        <f t="shared" si="5"/>
        <v>320150</v>
      </c>
      <c r="D43" s="159">
        <v>50668</v>
      </c>
      <c r="E43" s="159">
        <v>1546</v>
      </c>
      <c r="F43" s="159">
        <v>5374</v>
      </c>
      <c r="G43" s="159">
        <v>5302</v>
      </c>
      <c r="H43" s="159">
        <v>6593</v>
      </c>
      <c r="I43" s="159">
        <v>938</v>
      </c>
      <c r="J43" s="159">
        <v>1804</v>
      </c>
      <c r="K43" s="159">
        <v>247925</v>
      </c>
      <c r="L43" s="479" t="s">
        <v>434</v>
      </c>
      <c r="M43" s="480"/>
    </row>
    <row r="44" spans="1:13">
      <c r="A44" s="376">
        <v>1820</v>
      </c>
      <c r="B44" s="284" t="s">
        <v>393</v>
      </c>
      <c r="C44" s="74">
        <f t="shared" si="5"/>
        <v>16634</v>
      </c>
      <c r="D44" s="74">
        <v>0</v>
      </c>
      <c r="E44" s="74">
        <v>77</v>
      </c>
      <c r="F44" s="74">
        <v>0</v>
      </c>
      <c r="G44" s="74">
        <v>22</v>
      </c>
      <c r="H44" s="74">
        <v>34</v>
      </c>
      <c r="I44" s="74">
        <v>0</v>
      </c>
      <c r="J44" s="74">
        <v>47</v>
      </c>
      <c r="K44" s="74">
        <v>16454</v>
      </c>
      <c r="L44" s="443" t="s">
        <v>435</v>
      </c>
      <c r="M44" s="444"/>
    </row>
    <row r="45" spans="1:13" s="180" customFormat="1">
      <c r="A45" s="228">
        <v>19</v>
      </c>
      <c r="B45" s="285" t="s">
        <v>547</v>
      </c>
      <c r="C45" s="160">
        <v>12220072</v>
      </c>
      <c r="D45" s="238">
        <v>1684249</v>
      </c>
      <c r="E45" s="238">
        <v>58</v>
      </c>
      <c r="F45" s="238">
        <v>20544</v>
      </c>
      <c r="G45" s="238">
        <v>11476</v>
      </c>
      <c r="H45" s="238">
        <v>33872</v>
      </c>
      <c r="I45" s="238">
        <v>15198</v>
      </c>
      <c r="J45" s="238">
        <v>42082</v>
      </c>
      <c r="K45" s="238">
        <v>10412593</v>
      </c>
      <c r="L45" s="445" t="s">
        <v>436</v>
      </c>
      <c r="M45" s="446"/>
    </row>
    <row r="46" spans="1:13">
      <c r="A46" s="227">
        <v>20</v>
      </c>
      <c r="B46" s="282" t="s">
        <v>546</v>
      </c>
      <c r="C46" s="73">
        <v>10969798</v>
      </c>
      <c r="D46" s="73">
        <v>1342657</v>
      </c>
      <c r="E46" s="73">
        <v>5305</v>
      </c>
      <c r="F46" s="73">
        <v>353810</v>
      </c>
      <c r="G46" s="73">
        <v>49143</v>
      </c>
      <c r="H46" s="73">
        <v>141279</v>
      </c>
      <c r="I46" s="73">
        <v>169266</v>
      </c>
      <c r="J46" s="73">
        <v>163045</v>
      </c>
      <c r="K46" s="73">
        <v>8745293</v>
      </c>
      <c r="L46" s="450" t="s">
        <v>437</v>
      </c>
      <c r="M46" s="451"/>
    </row>
    <row r="47" spans="1:13" s="180" customFormat="1" ht="22.5">
      <c r="A47" s="228">
        <v>21</v>
      </c>
      <c r="B47" s="285" t="s">
        <v>541</v>
      </c>
      <c r="C47" s="160">
        <f t="shared" ref="C47:J47" si="13">+C48</f>
        <v>13072</v>
      </c>
      <c r="D47" s="160">
        <f t="shared" si="13"/>
        <v>238</v>
      </c>
      <c r="E47" s="160">
        <f t="shared" si="13"/>
        <v>0</v>
      </c>
      <c r="F47" s="160">
        <f t="shared" si="13"/>
        <v>82</v>
      </c>
      <c r="G47" s="160">
        <f t="shared" si="13"/>
        <v>0</v>
      </c>
      <c r="H47" s="160">
        <f t="shared" si="13"/>
        <v>0</v>
      </c>
      <c r="I47" s="160">
        <f t="shared" si="13"/>
        <v>11276</v>
      </c>
      <c r="J47" s="160">
        <f t="shared" si="13"/>
        <v>208</v>
      </c>
      <c r="K47" s="160">
        <f>+K48</f>
        <v>1268</v>
      </c>
      <c r="L47" s="445" t="s">
        <v>539</v>
      </c>
      <c r="M47" s="446"/>
    </row>
    <row r="48" spans="1:13" ht="22.5">
      <c r="A48" s="376">
        <v>2100</v>
      </c>
      <c r="B48" s="284" t="s">
        <v>542</v>
      </c>
      <c r="C48" s="74">
        <f t="shared" ref="C48" si="14">+SUM(D48:K48)</f>
        <v>13072</v>
      </c>
      <c r="D48" s="74">
        <v>238</v>
      </c>
      <c r="E48" s="74">
        <v>0</v>
      </c>
      <c r="F48" s="74">
        <v>82</v>
      </c>
      <c r="G48" s="74">
        <v>0</v>
      </c>
      <c r="H48" s="74">
        <v>0</v>
      </c>
      <c r="I48" s="74">
        <v>11276</v>
      </c>
      <c r="J48" s="74">
        <v>208</v>
      </c>
      <c r="K48" s="74">
        <v>1268</v>
      </c>
      <c r="L48" s="443" t="s">
        <v>538</v>
      </c>
      <c r="M48" s="444"/>
    </row>
    <row r="49" spans="1:13" s="180" customFormat="1">
      <c r="A49" s="228">
        <v>22</v>
      </c>
      <c r="B49" s="285" t="s">
        <v>543</v>
      </c>
      <c r="C49" s="190">
        <f t="shared" ref="C49:J49" si="15">+C50+C51</f>
        <v>1321548</v>
      </c>
      <c r="D49" s="190">
        <f t="shared" si="15"/>
        <v>1987</v>
      </c>
      <c r="E49" s="190">
        <f t="shared" si="15"/>
        <v>2262</v>
      </c>
      <c r="F49" s="190">
        <f t="shared" si="15"/>
        <v>15214</v>
      </c>
      <c r="G49" s="190">
        <f t="shared" si="15"/>
        <v>2192</v>
      </c>
      <c r="H49" s="190">
        <f t="shared" si="15"/>
        <v>15944</v>
      </c>
      <c r="I49" s="190">
        <f t="shared" si="15"/>
        <v>5198</v>
      </c>
      <c r="J49" s="190">
        <f t="shared" si="15"/>
        <v>6563</v>
      </c>
      <c r="K49" s="190">
        <f>+K50+K51</f>
        <v>1272188</v>
      </c>
      <c r="L49" s="445" t="s">
        <v>438</v>
      </c>
      <c r="M49" s="446"/>
    </row>
    <row r="50" spans="1:13" ht="22.5">
      <c r="A50" s="376">
        <v>2211</v>
      </c>
      <c r="B50" s="284" t="s">
        <v>544</v>
      </c>
      <c r="C50" s="74">
        <f t="shared" ref="C50:C51" si="16">+SUM(D50:K50)</f>
        <v>1395</v>
      </c>
      <c r="D50" s="74">
        <v>1</v>
      </c>
      <c r="E50" s="74">
        <v>8</v>
      </c>
      <c r="F50" s="74">
        <v>90</v>
      </c>
      <c r="G50" s="74">
        <v>0</v>
      </c>
      <c r="H50" s="74">
        <v>7</v>
      </c>
      <c r="I50" s="74">
        <v>1</v>
      </c>
      <c r="J50" s="74">
        <v>10</v>
      </c>
      <c r="K50" s="74">
        <v>1278</v>
      </c>
      <c r="L50" s="443" t="s">
        <v>540</v>
      </c>
      <c r="M50" s="444"/>
    </row>
    <row r="51" spans="1:13" s="180" customFormat="1">
      <c r="A51" s="375">
        <v>2220</v>
      </c>
      <c r="B51" s="283" t="s">
        <v>395</v>
      </c>
      <c r="C51" s="236">
        <f t="shared" si="16"/>
        <v>1320153</v>
      </c>
      <c r="D51" s="159">
        <v>1986</v>
      </c>
      <c r="E51" s="159">
        <v>2254</v>
      </c>
      <c r="F51" s="159">
        <v>15124</v>
      </c>
      <c r="G51" s="159">
        <v>2192</v>
      </c>
      <c r="H51" s="159">
        <v>15937</v>
      </c>
      <c r="I51" s="159">
        <v>5197</v>
      </c>
      <c r="J51" s="159">
        <v>6553</v>
      </c>
      <c r="K51" s="159">
        <v>1270910</v>
      </c>
      <c r="L51" s="448" t="s">
        <v>439</v>
      </c>
      <c r="M51" s="449"/>
    </row>
    <row r="52" spans="1:13">
      <c r="A52" s="227">
        <v>23</v>
      </c>
      <c r="B52" s="282" t="s">
        <v>545</v>
      </c>
      <c r="C52" s="73">
        <f t="shared" ref="C52:J52" si="17">+C53+C54+C55+C56+C57</f>
        <v>6108355</v>
      </c>
      <c r="D52" s="73">
        <f t="shared" si="17"/>
        <v>26087</v>
      </c>
      <c r="E52" s="73">
        <f t="shared" si="17"/>
        <v>6377</v>
      </c>
      <c r="F52" s="73">
        <f t="shared" si="17"/>
        <v>146187</v>
      </c>
      <c r="G52" s="73">
        <f t="shared" si="17"/>
        <v>93780</v>
      </c>
      <c r="H52" s="73">
        <f t="shared" si="17"/>
        <v>81888</v>
      </c>
      <c r="I52" s="73">
        <f t="shared" si="17"/>
        <v>32159</v>
      </c>
      <c r="J52" s="73">
        <f t="shared" si="17"/>
        <v>424357</v>
      </c>
      <c r="K52" s="73">
        <f>+K53+K54+K55+K56+K57</f>
        <v>5297520</v>
      </c>
      <c r="L52" s="450" t="s">
        <v>440</v>
      </c>
      <c r="M52" s="451"/>
    </row>
    <row r="53" spans="1:13" s="180" customFormat="1">
      <c r="A53" s="375">
        <v>2310</v>
      </c>
      <c r="B53" s="283" t="s">
        <v>396</v>
      </c>
      <c r="C53" s="159">
        <f>+SUM(D53:K53)</f>
        <v>103979</v>
      </c>
      <c r="D53" s="159">
        <v>344</v>
      </c>
      <c r="E53" s="159">
        <v>248</v>
      </c>
      <c r="F53" s="159">
        <v>1531</v>
      </c>
      <c r="G53" s="159">
        <v>78</v>
      </c>
      <c r="H53" s="159">
        <v>1547</v>
      </c>
      <c r="I53" s="159">
        <v>10</v>
      </c>
      <c r="J53" s="159">
        <v>1416</v>
      </c>
      <c r="K53" s="159">
        <v>98805</v>
      </c>
      <c r="L53" s="448" t="s">
        <v>441</v>
      </c>
      <c r="M53" s="449"/>
    </row>
    <row r="54" spans="1:13">
      <c r="A54" s="376">
        <v>2394</v>
      </c>
      <c r="B54" s="284" t="s">
        <v>397</v>
      </c>
      <c r="C54" s="74">
        <f t="shared" ref="C54:C57" si="18">+SUM(D54:K54)</f>
        <v>616246</v>
      </c>
      <c r="D54" s="74">
        <v>7822</v>
      </c>
      <c r="E54" s="74">
        <v>805</v>
      </c>
      <c r="F54" s="74">
        <v>48640</v>
      </c>
      <c r="G54" s="74">
        <v>18424</v>
      </c>
      <c r="H54" s="74">
        <v>58709</v>
      </c>
      <c r="I54" s="74">
        <v>14455</v>
      </c>
      <c r="J54" s="74">
        <v>134526</v>
      </c>
      <c r="K54" s="74">
        <v>332865</v>
      </c>
      <c r="L54" s="443" t="s">
        <v>442</v>
      </c>
      <c r="M54" s="444"/>
    </row>
    <row r="55" spans="1:13" s="180" customFormat="1">
      <c r="A55" s="375">
        <v>2395</v>
      </c>
      <c r="B55" s="283" t="s">
        <v>535</v>
      </c>
      <c r="C55" s="191">
        <f t="shared" si="18"/>
        <v>4826524</v>
      </c>
      <c r="D55" s="191">
        <v>17005</v>
      </c>
      <c r="E55" s="191">
        <v>4585</v>
      </c>
      <c r="F55" s="191">
        <v>83632</v>
      </c>
      <c r="G55" s="191">
        <v>74952</v>
      </c>
      <c r="H55" s="191">
        <v>19218</v>
      </c>
      <c r="I55" s="191">
        <v>17577</v>
      </c>
      <c r="J55" s="191">
        <v>280607</v>
      </c>
      <c r="K55" s="191">
        <v>4328948</v>
      </c>
      <c r="L55" s="448" t="s">
        <v>443</v>
      </c>
      <c r="M55" s="449"/>
    </row>
    <row r="56" spans="1:13">
      <c r="A56" s="376">
        <v>2396</v>
      </c>
      <c r="B56" s="284" t="s">
        <v>398</v>
      </c>
      <c r="C56" s="74">
        <f t="shared" si="18"/>
        <v>93782</v>
      </c>
      <c r="D56" s="74">
        <v>346</v>
      </c>
      <c r="E56" s="74">
        <v>247</v>
      </c>
      <c r="F56" s="74">
        <v>2019</v>
      </c>
      <c r="G56" s="74">
        <v>323</v>
      </c>
      <c r="H56" s="74">
        <v>1487</v>
      </c>
      <c r="I56" s="74">
        <v>117</v>
      </c>
      <c r="J56" s="74">
        <v>2890</v>
      </c>
      <c r="K56" s="74">
        <v>86353</v>
      </c>
      <c r="L56" s="443" t="s">
        <v>444</v>
      </c>
      <c r="M56" s="444"/>
    </row>
    <row r="57" spans="1:13">
      <c r="A57" s="375">
        <v>2399</v>
      </c>
      <c r="B57" s="283" t="s">
        <v>534</v>
      </c>
      <c r="C57" s="191">
        <f t="shared" si="18"/>
        <v>467824</v>
      </c>
      <c r="D57" s="191">
        <v>570</v>
      </c>
      <c r="E57" s="191">
        <v>492</v>
      </c>
      <c r="F57" s="191">
        <v>10365</v>
      </c>
      <c r="G57" s="191">
        <v>3</v>
      </c>
      <c r="H57" s="191">
        <v>927</v>
      </c>
      <c r="I57" s="191">
        <v>0</v>
      </c>
      <c r="J57" s="191">
        <v>4918</v>
      </c>
      <c r="K57" s="191">
        <v>450549</v>
      </c>
      <c r="L57" s="448" t="s">
        <v>533</v>
      </c>
      <c r="M57" s="449"/>
    </row>
    <row r="58" spans="1:13">
      <c r="A58" s="227">
        <v>24</v>
      </c>
      <c r="B58" s="282" t="s">
        <v>399</v>
      </c>
      <c r="C58" s="73">
        <f t="shared" ref="C58:C62" si="19">SUM(D58:K58)</f>
        <v>8185383</v>
      </c>
      <c r="D58" s="73">
        <v>2987933</v>
      </c>
      <c r="E58" s="73">
        <v>344</v>
      </c>
      <c r="F58" s="73">
        <v>297858</v>
      </c>
      <c r="G58" s="73">
        <v>152</v>
      </c>
      <c r="H58" s="73">
        <v>18852</v>
      </c>
      <c r="I58" s="73">
        <v>9405</v>
      </c>
      <c r="J58" s="73">
        <v>315442</v>
      </c>
      <c r="K58" s="73">
        <v>4555397</v>
      </c>
      <c r="L58" s="450" t="s">
        <v>445</v>
      </c>
      <c r="M58" s="451"/>
    </row>
    <row r="59" spans="1:13" ht="22.5">
      <c r="A59" s="228">
        <v>25</v>
      </c>
      <c r="B59" s="285" t="s">
        <v>536</v>
      </c>
      <c r="C59" s="190">
        <f t="shared" ref="C59:J59" si="20">+C60+C61+C62+C63</f>
        <v>3255398</v>
      </c>
      <c r="D59" s="190">
        <f t="shared" si="20"/>
        <v>13570</v>
      </c>
      <c r="E59" s="190">
        <f t="shared" si="20"/>
        <v>5932</v>
      </c>
      <c r="F59" s="190">
        <f t="shared" si="20"/>
        <v>38074</v>
      </c>
      <c r="G59" s="190">
        <f t="shared" si="20"/>
        <v>3796</v>
      </c>
      <c r="H59" s="190">
        <f t="shared" si="20"/>
        <v>20388</v>
      </c>
      <c r="I59" s="190">
        <f t="shared" si="20"/>
        <v>6159</v>
      </c>
      <c r="J59" s="190">
        <f t="shared" si="20"/>
        <v>32858</v>
      </c>
      <c r="K59" s="190">
        <f>+K60+K61+K62+K63</f>
        <v>3134621</v>
      </c>
      <c r="L59" s="445" t="s">
        <v>532</v>
      </c>
      <c r="M59" s="446"/>
    </row>
    <row r="60" spans="1:13">
      <c r="A60" s="376">
        <v>2511</v>
      </c>
      <c r="B60" s="284" t="s">
        <v>400</v>
      </c>
      <c r="C60" s="74">
        <f t="shared" si="19"/>
        <v>3168806</v>
      </c>
      <c r="D60" s="74">
        <v>10789</v>
      </c>
      <c r="E60" s="74">
        <v>5829</v>
      </c>
      <c r="F60" s="74">
        <v>24730</v>
      </c>
      <c r="G60" s="74">
        <v>3564</v>
      </c>
      <c r="H60" s="74">
        <v>19238</v>
      </c>
      <c r="I60" s="74">
        <v>6035</v>
      </c>
      <c r="J60" s="74">
        <v>28129</v>
      </c>
      <c r="K60" s="74">
        <v>3070492</v>
      </c>
      <c r="L60" s="443" t="s">
        <v>446</v>
      </c>
      <c r="M60" s="444"/>
    </row>
    <row r="61" spans="1:13" ht="22.5">
      <c r="A61" s="375">
        <v>2591</v>
      </c>
      <c r="B61" s="283" t="s">
        <v>530</v>
      </c>
      <c r="C61" s="249">
        <f t="shared" si="19"/>
        <v>17934</v>
      </c>
      <c r="D61" s="249">
        <v>45</v>
      </c>
      <c r="E61" s="249">
        <v>49</v>
      </c>
      <c r="F61" s="249">
        <v>28</v>
      </c>
      <c r="G61" s="249">
        <v>156</v>
      </c>
      <c r="H61" s="249">
        <v>245</v>
      </c>
      <c r="I61" s="249">
        <v>16</v>
      </c>
      <c r="J61" s="249">
        <v>117</v>
      </c>
      <c r="K61" s="249">
        <v>17278</v>
      </c>
      <c r="L61" s="448" t="s">
        <v>531</v>
      </c>
      <c r="M61" s="449"/>
    </row>
    <row r="62" spans="1:13">
      <c r="A62" s="376">
        <v>2592</v>
      </c>
      <c r="B62" s="284" t="s">
        <v>537</v>
      </c>
      <c r="C62" s="74">
        <f t="shared" si="19"/>
        <v>27393</v>
      </c>
      <c r="D62" s="74">
        <v>2736</v>
      </c>
      <c r="E62" s="74">
        <v>32</v>
      </c>
      <c r="F62" s="74">
        <v>608</v>
      </c>
      <c r="G62" s="74">
        <v>63</v>
      </c>
      <c r="H62" s="74">
        <v>401</v>
      </c>
      <c r="I62" s="74">
        <v>100</v>
      </c>
      <c r="J62" s="74">
        <v>4423</v>
      </c>
      <c r="K62" s="74">
        <v>19030</v>
      </c>
      <c r="L62" s="443" t="s">
        <v>447</v>
      </c>
      <c r="M62" s="444"/>
    </row>
    <row r="63" spans="1:13" ht="22.5" customHeight="1">
      <c r="A63" s="375">
        <v>2599</v>
      </c>
      <c r="B63" s="283" t="s">
        <v>528</v>
      </c>
      <c r="C63" s="191">
        <f>SUM(D63:K63)</f>
        <v>41265</v>
      </c>
      <c r="D63" s="191">
        <v>0</v>
      </c>
      <c r="E63" s="191">
        <v>22</v>
      </c>
      <c r="F63" s="191">
        <v>12708</v>
      </c>
      <c r="G63" s="191">
        <v>13</v>
      </c>
      <c r="H63" s="191">
        <v>504</v>
      </c>
      <c r="I63" s="191">
        <v>8</v>
      </c>
      <c r="J63" s="191">
        <v>189</v>
      </c>
      <c r="K63" s="191">
        <v>27821</v>
      </c>
      <c r="L63" s="448" t="s">
        <v>529</v>
      </c>
      <c r="M63" s="449"/>
    </row>
    <row r="64" spans="1:13" ht="22.5" customHeight="1">
      <c r="A64" s="227">
        <v>27</v>
      </c>
      <c r="B64" s="282" t="s">
        <v>401</v>
      </c>
      <c r="C64" s="73">
        <f t="shared" ref="C64:J64" si="21">+C65+C66+C67+C68</f>
        <v>1421651</v>
      </c>
      <c r="D64" s="73">
        <f t="shared" si="21"/>
        <v>0</v>
      </c>
      <c r="E64" s="73">
        <f t="shared" si="21"/>
        <v>541</v>
      </c>
      <c r="F64" s="73">
        <f t="shared" si="21"/>
        <v>1977</v>
      </c>
      <c r="G64" s="73">
        <f t="shared" si="21"/>
        <v>497</v>
      </c>
      <c r="H64" s="73">
        <f t="shared" si="21"/>
        <v>6528</v>
      </c>
      <c r="I64" s="73">
        <f t="shared" si="21"/>
        <v>82</v>
      </c>
      <c r="J64" s="73">
        <f t="shared" si="21"/>
        <v>7494</v>
      </c>
      <c r="K64" s="73">
        <f>+K65+K66+K67+K68</f>
        <v>1404532</v>
      </c>
      <c r="L64" s="450" t="s">
        <v>448</v>
      </c>
      <c r="M64" s="451"/>
    </row>
    <row r="65" spans="1:13" ht="22.5">
      <c r="A65" s="375">
        <v>2710</v>
      </c>
      <c r="B65" s="283" t="s">
        <v>526</v>
      </c>
      <c r="C65" s="191">
        <f>SUM(D65:K65)</f>
        <v>72610</v>
      </c>
      <c r="D65" s="191">
        <v>0</v>
      </c>
      <c r="E65" s="191">
        <v>167</v>
      </c>
      <c r="F65" s="191">
        <v>860</v>
      </c>
      <c r="G65" s="191">
        <v>93</v>
      </c>
      <c r="H65" s="191">
        <v>232</v>
      </c>
      <c r="I65" s="191">
        <v>35</v>
      </c>
      <c r="J65" s="191">
        <v>173</v>
      </c>
      <c r="K65" s="191">
        <v>71050</v>
      </c>
      <c r="L65" s="448" t="s">
        <v>527</v>
      </c>
      <c r="M65" s="449"/>
    </row>
    <row r="66" spans="1:13" ht="22.5">
      <c r="A66" s="376">
        <v>2730</v>
      </c>
      <c r="B66" s="284" t="s">
        <v>525</v>
      </c>
      <c r="C66" s="74">
        <f>SUM(D66:K66)</f>
        <v>1276986</v>
      </c>
      <c r="D66" s="74">
        <v>0</v>
      </c>
      <c r="E66" s="74">
        <v>211</v>
      </c>
      <c r="F66" s="74">
        <v>0</v>
      </c>
      <c r="G66" s="74">
        <v>365</v>
      </c>
      <c r="H66" s="74">
        <v>6035</v>
      </c>
      <c r="I66" s="74">
        <v>0</v>
      </c>
      <c r="J66" s="74">
        <v>5360</v>
      </c>
      <c r="K66" s="74">
        <v>1265015</v>
      </c>
      <c r="L66" s="443" t="s">
        <v>562</v>
      </c>
      <c r="M66" s="444"/>
    </row>
    <row r="67" spans="1:13">
      <c r="A67" s="375">
        <v>2740</v>
      </c>
      <c r="B67" s="283" t="s">
        <v>524</v>
      </c>
      <c r="C67" s="191">
        <f>SUM(D67:K67)</f>
        <v>200</v>
      </c>
      <c r="D67" s="191">
        <v>0</v>
      </c>
      <c r="E67" s="191">
        <v>3</v>
      </c>
      <c r="F67" s="191">
        <v>7</v>
      </c>
      <c r="G67" s="191">
        <v>9</v>
      </c>
      <c r="H67" s="191">
        <v>21</v>
      </c>
      <c r="I67" s="191">
        <v>10</v>
      </c>
      <c r="J67" s="191">
        <v>10</v>
      </c>
      <c r="K67" s="191">
        <v>140</v>
      </c>
      <c r="L67" s="448" t="s">
        <v>449</v>
      </c>
      <c r="M67" s="449"/>
    </row>
    <row r="68" spans="1:13">
      <c r="A68" s="376">
        <v>2790</v>
      </c>
      <c r="B68" s="284" t="s">
        <v>523</v>
      </c>
      <c r="C68" s="74">
        <f>SUM(D68:K68)</f>
        <v>71855</v>
      </c>
      <c r="D68" s="74">
        <v>0</v>
      </c>
      <c r="E68" s="74">
        <v>160</v>
      </c>
      <c r="F68" s="74">
        <v>1110</v>
      </c>
      <c r="G68" s="74">
        <v>30</v>
      </c>
      <c r="H68" s="74">
        <v>240</v>
      </c>
      <c r="I68" s="74">
        <v>37</v>
      </c>
      <c r="J68" s="74">
        <v>1951</v>
      </c>
      <c r="K68" s="74">
        <v>68327</v>
      </c>
      <c r="L68" s="443" t="s">
        <v>450</v>
      </c>
      <c r="M68" s="444"/>
    </row>
    <row r="69" spans="1:13">
      <c r="A69" s="228">
        <v>28</v>
      </c>
      <c r="B69" s="285" t="s">
        <v>522</v>
      </c>
      <c r="C69" s="190">
        <f t="shared" ref="C69:J69" si="22">+C70+C71</f>
        <v>235911</v>
      </c>
      <c r="D69" s="190">
        <f t="shared" si="22"/>
        <v>0</v>
      </c>
      <c r="E69" s="190">
        <f t="shared" si="22"/>
        <v>24</v>
      </c>
      <c r="F69" s="190">
        <f t="shared" si="22"/>
        <v>0</v>
      </c>
      <c r="G69" s="190">
        <f t="shared" si="22"/>
        <v>0</v>
      </c>
      <c r="H69" s="190">
        <f t="shared" si="22"/>
        <v>9</v>
      </c>
      <c r="I69" s="190">
        <f t="shared" si="22"/>
        <v>0</v>
      </c>
      <c r="J69" s="190">
        <f t="shared" si="22"/>
        <v>100</v>
      </c>
      <c r="K69" s="190">
        <f>+K70+K71</f>
        <v>235778</v>
      </c>
      <c r="L69" s="445" t="s">
        <v>451</v>
      </c>
      <c r="M69" s="446"/>
    </row>
    <row r="70" spans="1:13" ht="45">
      <c r="A70" s="376">
        <v>2810</v>
      </c>
      <c r="B70" s="284" t="s">
        <v>520</v>
      </c>
      <c r="C70" s="74">
        <f>SUM(D70:K70)</f>
        <v>229777</v>
      </c>
      <c r="D70" s="74">
        <v>0</v>
      </c>
      <c r="E70" s="74">
        <v>0</v>
      </c>
      <c r="F70" s="74">
        <v>0</v>
      </c>
      <c r="G70" s="74">
        <v>0</v>
      </c>
      <c r="H70" s="74">
        <v>0</v>
      </c>
      <c r="I70" s="74">
        <v>0</v>
      </c>
      <c r="J70" s="74">
        <v>0</v>
      </c>
      <c r="K70" s="74">
        <v>229777</v>
      </c>
      <c r="L70" s="443" t="s">
        <v>521</v>
      </c>
      <c r="M70" s="444"/>
    </row>
    <row r="71" spans="1:13" ht="22.5" customHeight="1">
      <c r="A71" s="375">
        <v>2820</v>
      </c>
      <c r="B71" s="283" t="s">
        <v>519</v>
      </c>
      <c r="C71" s="191">
        <f>SUM(D71:K71)</f>
        <v>6134</v>
      </c>
      <c r="D71" s="191">
        <v>0</v>
      </c>
      <c r="E71" s="191">
        <v>24</v>
      </c>
      <c r="F71" s="191">
        <v>0</v>
      </c>
      <c r="G71" s="191">
        <v>0</v>
      </c>
      <c r="H71" s="191">
        <v>9</v>
      </c>
      <c r="I71" s="191">
        <v>0</v>
      </c>
      <c r="J71" s="191">
        <v>100</v>
      </c>
      <c r="K71" s="191">
        <v>6001</v>
      </c>
      <c r="L71" s="448" t="s">
        <v>518</v>
      </c>
      <c r="M71" s="449"/>
    </row>
    <row r="72" spans="1:13" ht="22.5">
      <c r="A72" s="227">
        <v>29</v>
      </c>
      <c r="B72" s="282" t="s">
        <v>516</v>
      </c>
      <c r="C72" s="73">
        <f t="shared" ref="C72:J72" si="23">+C73+C74</f>
        <v>46342</v>
      </c>
      <c r="D72" s="73">
        <f t="shared" si="23"/>
        <v>58</v>
      </c>
      <c r="E72" s="73">
        <f t="shared" si="23"/>
        <v>66</v>
      </c>
      <c r="F72" s="73">
        <f t="shared" si="23"/>
        <v>936</v>
      </c>
      <c r="G72" s="73">
        <f t="shared" si="23"/>
        <v>0</v>
      </c>
      <c r="H72" s="73">
        <f t="shared" si="23"/>
        <v>398</v>
      </c>
      <c r="I72" s="73">
        <f t="shared" si="23"/>
        <v>60</v>
      </c>
      <c r="J72" s="73">
        <f t="shared" si="23"/>
        <v>504</v>
      </c>
      <c r="K72" s="73">
        <f>+K73+K74</f>
        <v>44320</v>
      </c>
      <c r="L72" s="450" t="s">
        <v>517</v>
      </c>
      <c r="M72" s="451"/>
    </row>
    <row r="73" spans="1:13" ht="22.5">
      <c r="A73" s="375">
        <v>2920</v>
      </c>
      <c r="B73" s="283" t="s">
        <v>515</v>
      </c>
      <c r="C73" s="191">
        <f>SUM(D73:K73)</f>
        <v>43148</v>
      </c>
      <c r="D73" s="191">
        <v>58</v>
      </c>
      <c r="E73" s="191">
        <v>66</v>
      </c>
      <c r="F73" s="191">
        <v>936</v>
      </c>
      <c r="G73" s="191">
        <v>0</v>
      </c>
      <c r="H73" s="191">
        <v>325</v>
      </c>
      <c r="I73" s="191">
        <v>0</v>
      </c>
      <c r="J73" s="191">
        <v>478</v>
      </c>
      <c r="K73" s="191">
        <v>41285</v>
      </c>
      <c r="L73" s="448" t="s">
        <v>514</v>
      </c>
      <c r="M73" s="449"/>
    </row>
    <row r="74" spans="1:13">
      <c r="A74" s="376">
        <v>2930</v>
      </c>
      <c r="B74" s="284" t="s">
        <v>512</v>
      </c>
      <c r="C74" s="74">
        <f>SUM(D74:K74)</f>
        <v>3194</v>
      </c>
      <c r="D74" s="74">
        <v>0</v>
      </c>
      <c r="E74" s="74">
        <v>0</v>
      </c>
      <c r="F74" s="74">
        <v>0</v>
      </c>
      <c r="G74" s="74">
        <v>0</v>
      </c>
      <c r="H74" s="74">
        <v>73</v>
      </c>
      <c r="I74" s="74">
        <v>60</v>
      </c>
      <c r="J74" s="74">
        <v>26</v>
      </c>
      <c r="K74" s="74">
        <v>3035</v>
      </c>
      <c r="L74" s="443" t="s">
        <v>513</v>
      </c>
      <c r="M74" s="444"/>
    </row>
    <row r="75" spans="1:13">
      <c r="A75" s="228">
        <v>30</v>
      </c>
      <c r="B75" s="285" t="s">
        <v>402</v>
      </c>
      <c r="C75" s="190">
        <f t="shared" ref="C75:J75" si="24">+C76+C77</f>
        <v>179141</v>
      </c>
      <c r="D75" s="190">
        <f t="shared" si="24"/>
        <v>0</v>
      </c>
      <c r="E75" s="190">
        <f t="shared" si="24"/>
        <v>109</v>
      </c>
      <c r="F75" s="190">
        <f t="shared" si="24"/>
        <v>0</v>
      </c>
      <c r="G75" s="190">
        <f t="shared" si="24"/>
        <v>1350</v>
      </c>
      <c r="H75" s="190">
        <f t="shared" si="24"/>
        <v>2199</v>
      </c>
      <c r="I75" s="190">
        <f t="shared" si="24"/>
        <v>0</v>
      </c>
      <c r="J75" s="190">
        <f t="shared" si="24"/>
        <v>444</v>
      </c>
      <c r="K75" s="190">
        <f>+K76+K77</f>
        <v>175039</v>
      </c>
      <c r="L75" s="445" t="s">
        <v>452</v>
      </c>
      <c r="M75" s="446"/>
    </row>
    <row r="76" spans="1:13">
      <c r="A76" s="376">
        <v>3011</v>
      </c>
      <c r="B76" s="284" t="s">
        <v>511</v>
      </c>
      <c r="C76" s="74">
        <f>SUM(D76:K76)</f>
        <v>178581</v>
      </c>
      <c r="D76" s="74">
        <v>0</v>
      </c>
      <c r="E76" s="74">
        <v>67</v>
      </c>
      <c r="F76" s="74">
        <v>0</v>
      </c>
      <c r="G76" s="74">
        <v>1350</v>
      </c>
      <c r="H76" s="74">
        <v>2173</v>
      </c>
      <c r="I76" s="74">
        <v>0</v>
      </c>
      <c r="J76" s="74">
        <v>426</v>
      </c>
      <c r="K76" s="74">
        <v>174565</v>
      </c>
      <c r="L76" s="443" t="s">
        <v>453</v>
      </c>
      <c r="M76" s="444"/>
    </row>
    <row r="77" spans="1:13">
      <c r="A77" s="375" t="s">
        <v>621</v>
      </c>
      <c r="B77" s="283" t="s">
        <v>637</v>
      </c>
      <c r="C77" s="191">
        <f>SUM(D77:K77)</f>
        <v>560</v>
      </c>
      <c r="D77" s="191">
        <v>0</v>
      </c>
      <c r="E77" s="191">
        <v>42</v>
      </c>
      <c r="F77" s="191">
        <v>0</v>
      </c>
      <c r="G77" s="191">
        <v>0</v>
      </c>
      <c r="H77" s="191">
        <v>26</v>
      </c>
      <c r="I77" s="191">
        <v>0</v>
      </c>
      <c r="J77" s="191">
        <v>18</v>
      </c>
      <c r="K77" s="191">
        <v>474</v>
      </c>
      <c r="L77" s="448" t="s">
        <v>628</v>
      </c>
      <c r="M77" s="449"/>
    </row>
    <row r="78" spans="1:13">
      <c r="A78" s="227">
        <v>31</v>
      </c>
      <c r="B78" s="282" t="s">
        <v>403</v>
      </c>
      <c r="C78" s="73">
        <f t="shared" ref="C78:J78" si="25">+C79</f>
        <v>176134</v>
      </c>
      <c r="D78" s="73">
        <f t="shared" si="25"/>
        <v>1376</v>
      </c>
      <c r="E78" s="73">
        <f t="shared" si="25"/>
        <v>835</v>
      </c>
      <c r="F78" s="73">
        <f t="shared" si="25"/>
        <v>3300</v>
      </c>
      <c r="G78" s="73">
        <f t="shared" si="25"/>
        <v>579</v>
      </c>
      <c r="H78" s="73">
        <f t="shared" si="25"/>
        <v>2971</v>
      </c>
      <c r="I78" s="73">
        <f t="shared" si="25"/>
        <v>1701</v>
      </c>
      <c r="J78" s="73">
        <f t="shared" si="25"/>
        <v>1858</v>
      </c>
      <c r="K78" s="73">
        <f>+K79</f>
        <v>163514</v>
      </c>
      <c r="L78" s="450" t="s">
        <v>454</v>
      </c>
      <c r="M78" s="451"/>
    </row>
    <row r="79" spans="1:13">
      <c r="A79" s="375">
        <v>3100</v>
      </c>
      <c r="B79" s="283" t="s">
        <v>403</v>
      </c>
      <c r="C79" s="191">
        <v>176134</v>
      </c>
      <c r="D79" s="191">
        <v>1376</v>
      </c>
      <c r="E79" s="191">
        <v>835</v>
      </c>
      <c r="F79" s="191">
        <v>3300</v>
      </c>
      <c r="G79" s="191">
        <v>579</v>
      </c>
      <c r="H79" s="191">
        <v>2971</v>
      </c>
      <c r="I79" s="191">
        <v>1701</v>
      </c>
      <c r="J79" s="191">
        <v>1858</v>
      </c>
      <c r="K79" s="191">
        <v>163514</v>
      </c>
      <c r="L79" s="481" t="s">
        <v>455</v>
      </c>
      <c r="M79" s="482"/>
    </row>
    <row r="80" spans="1:13">
      <c r="A80" s="352">
        <v>32</v>
      </c>
      <c r="B80" s="351" t="s">
        <v>404</v>
      </c>
      <c r="C80" s="73">
        <f t="shared" ref="C80:J80" si="26">+C81+C82</f>
        <v>15983</v>
      </c>
      <c r="D80" s="73">
        <f t="shared" si="26"/>
        <v>0</v>
      </c>
      <c r="E80" s="73">
        <f t="shared" si="26"/>
        <v>0</v>
      </c>
      <c r="F80" s="73">
        <f t="shared" si="26"/>
        <v>0</v>
      </c>
      <c r="G80" s="73">
        <f t="shared" si="26"/>
        <v>0</v>
      </c>
      <c r="H80" s="73">
        <f t="shared" si="26"/>
        <v>0</v>
      </c>
      <c r="I80" s="73">
        <f t="shared" si="26"/>
        <v>0</v>
      </c>
      <c r="J80" s="73">
        <f t="shared" si="26"/>
        <v>0</v>
      </c>
      <c r="K80" s="73">
        <f>+K81+K82</f>
        <v>15983</v>
      </c>
      <c r="L80" s="588" t="s">
        <v>456</v>
      </c>
      <c r="M80" s="588"/>
    </row>
    <row r="81" spans="1:13">
      <c r="A81" s="375">
        <v>3250</v>
      </c>
      <c r="B81" s="283" t="s">
        <v>509</v>
      </c>
      <c r="C81" s="191">
        <v>14894</v>
      </c>
      <c r="D81" s="191">
        <v>0</v>
      </c>
      <c r="E81" s="191">
        <v>0</v>
      </c>
      <c r="F81" s="191">
        <v>0</v>
      </c>
      <c r="G81" s="191">
        <v>0</v>
      </c>
      <c r="H81" s="191">
        <v>0</v>
      </c>
      <c r="I81" s="191">
        <v>0</v>
      </c>
      <c r="J81" s="191">
        <v>0</v>
      </c>
      <c r="K81" s="191">
        <v>14894</v>
      </c>
      <c r="L81" s="481" t="s">
        <v>510</v>
      </c>
      <c r="M81" s="482"/>
    </row>
    <row r="82" spans="1:13">
      <c r="A82" s="376">
        <v>3290</v>
      </c>
      <c r="B82" s="284" t="s">
        <v>405</v>
      </c>
      <c r="C82" s="74">
        <v>1089</v>
      </c>
      <c r="D82" s="74">
        <v>0</v>
      </c>
      <c r="E82" s="74">
        <v>0</v>
      </c>
      <c r="F82" s="74">
        <v>0</v>
      </c>
      <c r="G82" s="74">
        <v>0</v>
      </c>
      <c r="H82" s="74">
        <v>0</v>
      </c>
      <c r="I82" s="74">
        <v>0</v>
      </c>
      <c r="J82" s="74">
        <v>0</v>
      </c>
      <c r="K82" s="74">
        <v>1089</v>
      </c>
      <c r="L82" s="443" t="s">
        <v>457</v>
      </c>
      <c r="M82" s="444"/>
    </row>
    <row r="83" spans="1:13">
      <c r="A83" s="228">
        <v>33</v>
      </c>
      <c r="B83" s="285" t="s">
        <v>508</v>
      </c>
      <c r="C83" s="190">
        <f t="shared" ref="C83:K83" si="27">+C84+C85+C86</f>
        <v>53037</v>
      </c>
      <c r="D83" s="190">
        <f t="shared" si="27"/>
        <v>247</v>
      </c>
      <c r="E83" s="190">
        <f t="shared" si="27"/>
        <v>840</v>
      </c>
      <c r="F83" s="190">
        <f t="shared" si="27"/>
        <v>28875</v>
      </c>
      <c r="G83" s="190">
        <f t="shared" si="27"/>
        <v>46</v>
      </c>
      <c r="H83" s="190">
        <f t="shared" si="27"/>
        <v>1227</v>
      </c>
      <c r="I83" s="190">
        <f t="shared" si="27"/>
        <v>256</v>
      </c>
      <c r="J83" s="190">
        <f t="shared" si="27"/>
        <v>505</v>
      </c>
      <c r="K83" s="190">
        <f t="shared" si="27"/>
        <v>21041</v>
      </c>
      <c r="L83" s="445" t="s">
        <v>458</v>
      </c>
      <c r="M83" s="446"/>
    </row>
    <row r="84" spans="1:13">
      <c r="A84" s="376" t="s">
        <v>622</v>
      </c>
      <c r="B84" s="284" t="s">
        <v>632</v>
      </c>
      <c r="C84" s="74">
        <v>2774</v>
      </c>
      <c r="D84" s="74">
        <v>0</v>
      </c>
      <c r="E84" s="74">
        <v>34</v>
      </c>
      <c r="F84" s="74">
        <v>0</v>
      </c>
      <c r="G84" s="74">
        <v>10</v>
      </c>
      <c r="H84" s="74">
        <v>77</v>
      </c>
      <c r="I84" s="74">
        <v>256</v>
      </c>
      <c r="J84" s="74">
        <v>66</v>
      </c>
      <c r="K84" s="74">
        <v>2331</v>
      </c>
      <c r="L84" s="443" t="s">
        <v>629</v>
      </c>
      <c r="M84" s="444"/>
    </row>
    <row r="85" spans="1:13">
      <c r="A85" s="375" t="s">
        <v>623</v>
      </c>
      <c r="B85" s="283" t="s">
        <v>633</v>
      </c>
      <c r="C85" s="191">
        <v>21457</v>
      </c>
      <c r="D85" s="191">
        <v>247</v>
      </c>
      <c r="E85" s="191">
        <v>714</v>
      </c>
      <c r="F85" s="191">
        <v>1062</v>
      </c>
      <c r="G85" s="191">
        <v>36</v>
      </c>
      <c r="H85" s="191">
        <v>249</v>
      </c>
      <c r="I85" s="191">
        <v>0</v>
      </c>
      <c r="J85" s="191">
        <v>439</v>
      </c>
      <c r="K85" s="191">
        <v>18710</v>
      </c>
      <c r="L85" s="481" t="s">
        <v>630</v>
      </c>
      <c r="M85" s="482"/>
    </row>
    <row r="86" spans="1:13">
      <c r="A86" s="376">
        <v>3315</v>
      </c>
      <c r="B86" s="284" t="s">
        <v>506</v>
      </c>
      <c r="C86" s="74">
        <v>28806</v>
      </c>
      <c r="D86" s="74">
        <v>0</v>
      </c>
      <c r="E86" s="74">
        <v>92</v>
      </c>
      <c r="F86" s="74">
        <v>27813</v>
      </c>
      <c r="G86" s="74">
        <v>0</v>
      </c>
      <c r="H86" s="74">
        <v>901</v>
      </c>
      <c r="I86" s="74">
        <v>0</v>
      </c>
      <c r="J86" s="74">
        <v>0</v>
      </c>
      <c r="K86" s="74">
        <v>0</v>
      </c>
      <c r="L86" s="443" t="s">
        <v>507</v>
      </c>
      <c r="M86" s="444"/>
    </row>
    <row r="87" spans="1:13" s="180" customFormat="1" ht="27" customHeight="1">
      <c r="A87" s="245" t="s">
        <v>86</v>
      </c>
      <c r="B87" s="246" t="s">
        <v>503</v>
      </c>
      <c r="C87" s="190">
        <f>SUM(D87:K87)</f>
        <v>10983711</v>
      </c>
      <c r="D87" s="190">
        <f t="shared" ref="D87:H87" si="28">+D88</f>
        <v>300505</v>
      </c>
      <c r="E87" s="190">
        <f t="shared" si="28"/>
        <v>5105</v>
      </c>
      <c r="F87" s="190">
        <f t="shared" si="28"/>
        <v>104245</v>
      </c>
      <c r="G87" s="190">
        <f t="shared" si="28"/>
        <v>2539952</v>
      </c>
      <c r="H87" s="190">
        <f t="shared" si="28"/>
        <v>5472125</v>
      </c>
      <c r="I87" s="190">
        <f>+I88</f>
        <v>0</v>
      </c>
      <c r="J87" s="190">
        <f>+J88</f>
        <v>454949</v>
      </c>
      <c r="K87" s="190">
        <f>+K88</f>
        <v>2106830</v>
      </c>
      <c r="L87" s="180" t="s">
        <v>505</v>
      </c>
    </row>
    <row r="88" spans="1:13">
      <c r="A88" s="352">
        <v>35</v>
      </c>
      <c r="B88" s="351" t="s">
        <v>503</v>
      </c>
      <c r="C88" s="73">
        <f>SUM(D88:K88)</f>
        <v>10983711</v>
      </c>
      <c r="D88" s="73">
        <v>300505</v>
      </c>
      <c r="E88" s="73">
        <v>5105</v>
      </c>
      <c r="F88" s="73">
        <v>104245</v>
      </c>
      <c r="G88" s="73">
        <v>2539952</v>
      </c>
      <c r="H88" s="73">
        <v>5472125</v>
      </c>
      <c r="I88" s="73">
        <v>0</v>
      </c>
      <c r="J88" s="73">
        <v>454949</v>
      </c>
      <c r="K88" s="73">
        <v>2106830</v>
      </c>
      <c r="L88" s="588" t="s">
        <v>504</v>
      </c>
      <c r="M88" s="588"/>
    </row>
    <row r="89" spans="1:13" ht="25.5">
      <c r="A89" s="245" t="s">
        <v>87</v>
      </c>
      <c r="B89" s="370" t="s">
        <v>501</v>
      </c>
      <c r="C89" s="190">
        <f>+C90+C92+C95</f>
        <v>65246</v>
      </c>
      <c r="D89" s="190">
        <f t="shared" ref="D89:J89" si="29">+D90+D92+D95</f>
        <v>12191</v>
      </c>
      <c r="E89" s="190">
        <f t="shared" si="29"/>
        <v>607</v>
      </c>
      <c r="F89" s="190">
        <f t="shared" si="29"/>
        <v>13825</v>
      </c>
      <c r="G89" s="190">
        <f t="shared" si="29"/>
        <v>2957</v>
      </c>
      <c r="H89" s="190">
        <f t="shared" si="29"/>
        <v>1241</v>
      </c>
      <c r="I89" s="190">
        <f t="shared" si="29"/>
        <v>147</v>
      </c>
      <c r="J89" s="190">
        <f t="shared" si="29"/>
        <v>8568</v>
      </c>
      <c r="K89" s="190">
        <f>+K90+K92+K95</f>
        <v>25710</v>
      </c>
      <c r="L89" s="589" t="s">
        <v>502</v>
      </c>
      <c r="M89" s="590"/>
    </row>
    <row r="90" spans="1:13" ht="25.5" customHeight="1">
      <c r="A90" s="352">
        <v>37</v>
      </c>
      <c r="B90" s="351" t="s">
        <v>406</v>
      </c>
      <c r="C90" s="73">
        <f>+SUM(D90:K90)</f>
        <v>4959</v>
      </c>
      <c r="D90" s="73">
        <f t="shared" ref="D90:J90" si="30">+D91</f>
        <v>200</v>
      </c>
      <c r="E90" s="73">
        <f t="shared" si="30"/>
        <v>60</v>
      </c>
      <c r="F90" s="73">
        <f t="shared" si="30"/>
        <v>3977</v>
      </c>
      <c r="G90" s="73">
        <f t="shared" si="30"/>
        <v>0</v>
      </c>
      <c r="H90" s="73">
        <f t="shared" si="30"/>
        <v>20</v>
      </c>
      <c r="I90" s="73">
        <f t="shared" si="30"/>
        <v>0</v>
      </c>
      <c r="J90" s="73">
        <f t="shared" si="30"/>
        <v>702</v>
      </c>
      <c r="K90" s="73">
        <f>+K91</f>
        <v>0</v>
      </c>
      <c r="L90" s="580" t="s">
        <v>459</v>
      </c>
      <c r="M90" s="581"/>
    </row>
    <row r="91" spans="1:13">
      <c r="A91" s="375">
        <v>3700</v>
      </c>
      <c r="B91" s="283" t="s">
        <v>406</v>
      </c>
      <c r="C91" s="191">
        <f>+SUM(D91:K91)</f>
        <v>4959</v>
      </c>
      <c r="D91" s="191">
        <v>200</v>
      </c>
      <c r="E91" s="191">
        <v>60</v>
      </c>
      <c r="F91" s="191">
        <v>3977</v>
      </c>
      <c r="G91" s="191">
        <v>0</v>
      </c>
      <c r="H91" s="191">
        <v>20</v>
      </c>
      <c r="I91" s="191">
        <v>0</v>
      </c>
      <c r="J91" s="191">
        <v>702</v>
      </c>
      <c r="K91" s="191">
        <v>0</v>
      </c>
      <c r="L91" s="582" t="s">
        <v>459</v>
      </c>
      <c r="M91" s="583"/>
    </row>
    <row r="92" spans="1:13" ht="22.5">
      <c r="A92" s="352">
        <v>38</v>
      </c>
      <c r="B92" s="351" t="s">
        <v>499</v>
      </c>
      <c r="C92" s="73">
        <f>+C93+C94</f>
        <v>26988</v>
      </c>
      <c r="D92" s="73">
        <f t="shared" ref="D92:J92" si="31">+D93+D94</f>
        <v>3190</v>
      </c>
      <c r="E92" s="73">
        <f t="shared" si="31"/>
        <v>353</v>
      </c>
      <c r="F92" s="73">
        <f t="shared" si="31"/>
        <v>6870</v>
      </c>
      <c r="G92" s="73">
        <f t="shared" si="31"/>
        <v>2648</v>
      </c>
      <c r="H92" s="73">
        <f t="shared" si="31"/>
        <v>976</v>
      </c>
      <c r="I92" s="73">
        <f t="shared" si="31"/>
        <v>147</v>
      </c>
      <c r="J92" s="73">
        <f t="shared" si="31"/>
        <v>1690</v>
      </c>
      <c r="K92" s="73">
        <f>+K93+K94</f>
        <v>11114</v>
      </c>
      <c r="L92" s="580" t="s">
        <v>500</v>
      </c>
      <c r="M92" s="581"/>
    </row>
    <row r="93" spans="1:13">
      <c r="A93" s="375" t="s">
        <v>625</v>
      </c>
      <c r="B93" s="283" t="s">
        <v>635</v>
      </c>
      <c r="C93" s="191">
        <v>15050</v>
      </c>
      <c r="D93" s="191">
        <v>3190</v>
      </c>
      <c r="E93" s="191">
        <v>287</v>
      </c>
      <c r="F93" s="191">
        <v>6599</v>
      </c>
      <c r="G93" s="191">
        <v>2633</v>
      </c>
      <c r="H93" s="191">
        <v>922</v>
      </c>
      <c r="I93" s="191">
        <v>0</v>
      </c>
      <c r="J93" s="191">
        <v>1419</v>
      </c>
      <c r="K93" s="191">
        <v>0</v>
      </c>
      <c r="L93" s="582" t="s">
        <v>636</v>
      </c>
      <c r="M93" s="583"/>
    </row>
    <row r="94" spans="1:13">
      <c r="A94" s="376">
        <v>3830</v>
      </c>
      <c r="B94" s="284" t="s">
        <v>407</v>
      </c>
      <c r="C94" s="74">
        <f t="shared" ref="C94" si="32">SUM(D94:K94)</f>
        <v>11938</v>
      </c>
      <c r="D94" s="74">
        <v>0</v>
      </c>
      <c r="E94" s="74">
        <v>66</v>
      </c>
      <c r="F94" s="74">
        <v>271</v>
      </c>
      <c r="G94" s="74">
        <v>15</v>
      </c>
      <c r="H94" s="74">
        <v>54</v>
      </c>
      <c r="I94" s="74">
        <v>147</v>
      </c>
      <c r="J94" s="74">
        <v>271</v>
      </c>
      <c r="K94" s="74">
        <v>11114</v>
      </c>
      <c r="L94" s="443" t="s">
        <v>460</v>
      </c>
      <c r="M94" s="444"/>
    </row>
    <row r="95" spans="1:13" ht="22.5">
      <c r="A95" s="228">
        <v>39</v>
      </c>
      <c r="B95" s="285" t="s">
        <v>498</v>
      </c>
      <c r="C95" s="190">
        <f t="shared" ref="C95:J95" si="33">+C96</f>
        <v>33299</v>
      </c>
      <c r="D95" s="190">
        <f t="shared" si="33"/>
        <v>8801</v>
      </c>
      <c r="E95" s="190">
        <f t="shared" si="33"/>
        <v>194</v>
      </c>
      <c r="F95" s="190">
        <f t="shared" si="33"/>
        <v>2978</v>
      </c>
      <c r="G95" s="190">
        <f t="shared" si="33"/>
        <v>309</v>
      </c>
      <c r="H95" s="190">
        <f t="shared" si="33"/>
        <v>245</v>
      </c>
      <c r="I95" s="190">
        <f t="shared" si="33"/>
        <v>0</v>
      </c>
      <c r="J95" s="190">
        <f t="shared" si="33"/>
        <v>6176</v>
      </c>
      <c r="K95" s="190">
        <f>+K96</f>
        <v>14596</v>
      </c>
      <c r="L95" s="582" t="s">
        <v>461</v>
      </c>
      <c r="M95" s="583"/>
    </row>
    <row r="96" spans="1:13" ht="26.25" customHeight="1">
      <c r="A96" s="376">
        <v>3900</v>
      </c>
      <c r="B96" s="284" t="s">
        <v>498</v>
      </c>
      <c r="C96" s="74">
        <f t="shared" ref="C96" si="34">SUM(D96:K96)</f>
        <v>33299</v>
      </c>
      <c r="D96" s="74">
        <v>8801</v>
      </c>
      <c r="E96" s="74">
        <v>194</v>
      </c>
      <c r="F96" s="74">
        <v>2978</v>
      </c>
      <c r="G96" s="74">
        <v>309</v>
      </c>
      <c r="H96" s="74">
        <v>245</v>
      </c>
      <c r="I96" s="74">
        <v>0</v>
      </c>
      <c r="J96" s="74">
        <v>6176</v>
      </c>
      <c r="K96" s="74">
        <v>14596</v>
      </c>
      <c r="L96" s="443" t="s">
        <v>461</v>
      </c>
      <c r="M96" s="444"/>
    </row>
    <row r="97" spans="1:13" ht="30.75" customHeight="1">
      <c r="A97" s="511" t="s">
        <v>563</v>
      </c>
      <c r="B97" s="512"/>
      <c r="C97" s="339">
        <f t="shared" ref="C97:K97" si="35">+C9+C15+C87+C89</f>
        <v>67892436</v>
      </c>
      <c r="D97" s="339">
        <f t="shared" si="35"/>
        <v>8870884</v>
      </c>
      <c r="E97" s="339">
        <f t="shared" si="35"/>
        <v>62462</v>
      </c>
      <c r="F97" s="339">
        <f t="shared" si="35"/>
        <v>2517291</v>
      </c>
      <c r="G97" s="339">
        <f t="shared" si="35"/>
        <v>3158723</v>
      </c>
      <c r="H97" s="339">
        <f t="shared" si="35"/>
        <v>6096037</v>
      </c>
      <c r="I97" s="339">
        <f t="shared" si="35"/>
        <v>355749</v>
      </c>
      <c r="J97" s="339">
        <f t="shared" si="35"/>
        <v>4181569</v>
      </c>
      <c r="K97" s="339">
        <f t="shared" si="35"/>
        <v>42649721</v>
      </c>
      <c r="L97" s="353" t="s">
        <v>0</v>
      </c>
      <c r="M97" s="353"/>
    </row>
  </sheetData>
  <mergeCells count="97">
    <mergeCell ref="L83:M83"/>
    <mergeCell ref="L84:M84"/>
    <mergeCell ref="L85:M85"/>
    <mergeCell ref="L86:M86"/>
    <mergeCell ref="L78:M78"/>
    <mergeCell ref="L79:M79"/>
    <mergeCell ref="L80:M80"/>
    <mergeCell ref="L81:M81"/>
    <mergeCell ref="L82:M82"/>
    <mergeCell ref="L88:M88"/>
    <mergeCell ref="L89:M89"/>
    <mergeCell ref="L95:M95"/>
    <mergeCell ref="L96:M96"/>
    <mergeCell ref="L90:M90"/>
    <mergeCell ref="L91:M91"/>
    <mergeCell ref="L92:M92"/>
    <mergeCell ref="L93:M93"/>
    <mergeCell ref="L94:M94"/>
    <mergeCell ref="L68:M68"/>
    <mergeCell ref="L69:M69"/>
    <mergeCell ref="L70:M70"/>
    <mergeCell ref="L71:M71"/>
    <mergeCell ref="L72:M72"/>
    <mergeCell ref="L73:M73"/>
    <mergeCell ref="L74:M74"/>
    <mergeCell ref="L75:M75"/>
    <mergeCell ref="L76:M76"/>
    <mergeCell ref="L77:M77"/>
    <mergeCell ref="L58:M58"/>
    <mergeCell ref="L59:M59"/>
    <mergeCell ref="L60:M60"/>
    <mergeCell ref="L61:M61"/>
    <mergeCell ref="L62:M62"/>
    <mergeCell ref="L63:M63"/>
    <mergeCell ref="L64:M64"/>
    <mergeCell ref="L65:M65"/>
    <mergeCell ref="L66:M66"/>
    <mergeCell ref="L67:M67"/>
    <mergeCell ref="L56:M56"/>
    <mergeCell ref="L57:M57"/>
    <mergeCell ref="L51:M51"/>
    <mergeCell ref="L52:M52"/>
    <mergeCell ref="L53:M53"/>
    <mergeCell ref="L54:M54"/>
    <mergeCell ref="L55:M55"/>
    <mergeCell ref="L46:M46"/>
    <mergeCell ref="L47:M47"/>
    <mergeCell ref="L48:M48"/>
    <mergeCell ref="L49:M49"/>
    <mergeCell ref="L50:M50"/>
    <mergeCell ref="L33:M33"/>
    <mergeCell ref="L28:M28"/>
    <mergeCell ref="L29:M29"/>
    <mergeCell ref="L31:M31"/>
    <mergeCell ref="L30:M30"/>
    <mergeCell ref="A97:B97"/>
    <mergeCell ref="L26:M26"/>
    <mergeCell ref="L27:M27"/>
    <mergeCell ref="L36:M36"/>
    <mergeCell ref="L37:M37"/>
    <mergeCell ref="L38:M38"/>
    <mergeCell ref="L39:M39"/>
    <mergeCell ref="L40:M40"/>
    <mergeCell ref="L41:M41"/>
    <mergeCell ref="L42:M42"/>
    <mergeCell ref="L43:M43"/>
    <mergeCell ref="L44:M44"/>
    <mergeCell ref="L45:M45"/>
    <mergeCell ref="L35:M35"/>
    <mergeCell ref="L32:M32"/>
    <mergeCell ref="L34:M34"/>
    <mergeCell ref="L14:M14"/>
    <mergeCell ref="B7:B8"/>
    <mergeCell ref="L7:M8"/>
    <mergeCell ref="A5:M5"/>
    <mergeCell ref="L9:M9"/>
    <mergeCell ref="L10:M10"/>
    <mergeCell ref="L11:M11"/>
    <mergeCell ref="L12:M12"/>
    <mergeCell ref="L13:M13"/>
    <mergeCell ref="L17:M17"/>
    <mergeCell ref="L15:M15"/>
    <mergeCell ref="L16:M16"/>
    <mergeCell ref="L19:M19"/>
    <mergeCell ref="L20:M20"/>
    <mergeCell ref="L18:M18"/>
    <mergeCell ref="L25:M25"/>
    <mergeCell ref="L24:M24"/>
    <mergeCell ref="L21:M21"/>
    <mergeCell ref="L23:M23"/>
    <mergeCell ref="L22:M22"/>
    <mergeCell ref="A1:M1"/>
    <mergeCell ref="A2:M2"/>
    <mergeCell ref="A3:M3"/>
    <mergeCell ref="A4:M4"/>
    <mergeCell ref="A6:B6"/>
    <mergeCell ref="C6:K6"/>
  </mergeCells>
  <printOptions horizontalCentered="1"/>
  <pageMargins left="0" right="0" top="0.59055118110236227" bottom="0" header="0.51181102362204722" footer="0.51181102362204722"/>
  <pageSetup paperSize="9" scale="63" orientation="landscape" r:id="rId1"/>
  <headerFooter alignWithMargins="0"/>
  <rowBreaks count="2" manualBreakCount="2">
    <brk id="40" max="12" man="1"/>
    <brk id="61" max="12"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97"/>
  <sheetViews>
    <sheetView view="pageBreakPreview" zoomScale="90" zoomScaleNormal="100" zoomScaleSheetLayoutView="90" workbookViewId="0">
      <selection activeCell="M7" sqref="M7:N8"/>
    </sheetView>
  </sheetViews>
  <sheetFormatPr defaultRowHeight="15"/>
  <cols>
    <col min="1" max="1" width="5.88671875" style="386" bestFit="1" customWidth="1"/>
    <col min="2" max="2" width="35.6640625" style="155" customWidth="1"/>
    <col min="3" max="3" width="8.109375" style="148" bestFit="1" customWidth="1"/>
    <col min="4" max="12" width="7.77734375" style="148" customWidth="1"/>
    <col min="13" max="13" width="30.77734375" style="148" customWidth="1"/>
    <col min="14" max="14" width="5.77734375" style="148" customWidth="1"/>
    <col min="15" max="16384" width="8.88671875" style="148"/>
  </cols>
  <sheetData>
    <row r="1" spans="1:14" s="146" customFormat="1" ht="10.5" customHeight="1">
      <c r="A1" s="396"/>
      <c r="B1" s="396"/>
      <c r="C1" s="396"/>
      <c r="D1" s="396"/>
      <c r="E1" s="396"/>
      <c r="F1" s="396"/>
      <c r="G1" s="396"/>
      <c r="H1" s="396"/>
      <c r="I1" s="396"/>
      <c r="J1" s="396"/>
      <c r="K1" s="396"/>
      <c r="L1" s="396"/>
      <c r="M1" s="396"/>
      <c r="N1" s="396"/>
    </row>
    <row r="2" spans="1:14" s="147" customFormat="1" ht="20.25">
      <c r="A2" s="544" t="s">
        <v>108</v>
      </c>
      <c r="B2" s="544"/>
      <c r="C2" s="544"/>
      <c r="D2" s="544"/>
      <c r="E2" s="544"/>
      <c r="F2" s="544"/>
      <c r="G2" s="544"/>
      <c r="H2" s="544"/>
      <c r="I2" s="544"/>
      <c r="J2" s="544"/>
      <c r="K2" s="544"/>
      <c r="L2" s="544"/>
      <c r="M2" s="544"/>
      <c r="N2" s="544"/>
    </row>
    <row r="3" spans="1:14" s="147" customFormat="1" ht="20.25" customHeight="1">
      <c r="A3" s="591" t="s">
        <v>272</v>
      </c>
      <c r="B3" s="591"/>
      <c r="C3" s="591"/>
      <c r="D3" s="591"/>
      <c r="E3" s="591"/>
      <c r="F3" s="591"/>
      <c r="G3" s="591"/>
      <c r="H3" s="591"/>
      <c r="I3" s="591"/>
      <c r="J3" s="591"/>
      <c r="K3" s="591"/>
      <c r="L3" s="591"/>
      <c r="M3" s="591"/>
      <c r="N3" s="591"/>
    </row>
    <row r="4" spans="1:14" ht="15.75" customHeight="1">
      <c r="A4" s="545" t="s">
        <v>109</v>
      </c>
      <c r="B4" s="545"/>
      <c r="C4" s="545"/>
      <c r="D4" s="545"/>
      <c r="E4" s="545"/>
      <c r="F4" s="545"/>
      <c r="G4" s="545"/>
      <c r="H4" s="545"/>
      <c r="I4" s="545"/>
      <c r="J4" s="545"/>
      <c r="K4" s="545"/>
      <c r="L4" s="545"/>
      <c r="M4" s="545"/>
      <c r="N4" s="545"/>
    </row>
    <row r="5" spans="1:14" ht="15.75">
      <c r="A5" s="592" t="s">
        <v>271</v>
      </c>
      <c r="B5" s="592"/>
      <c r="C5" s="592"/>
      <c r="D5" s="592"/>
      <c r="E5" s="592"/>
      <c r="F5" s="592"/>
      <c r="G5" s="592"/>
      <c r="H5" s="592"/>
      <c r="I5" s="592"/>
      <c r="J5" s="592"/>
      <c r="K5" s="592"/>
      <c r="L5" s="592"/>
      <c r="M5" s="592"/>
      <c r="N5" s="592"/>
    </row>
    <row r="6" spans="1:14" ht="15.75">
      <c r="A6" s="548" t="s">
        <v>672</v>
      </c>
      <c r="B6" s="548"/>
      <c r="C6" s="593">
        <v>2015</v>
      </c>
      <c r="D6" s="593"/>
      <c r="E6" s="593"/>
      <c r="F6" s="593"/>
      <c r="G6" s="593"/>
      <c r="H6" s="593"/>
      <c r="I6" s="593"/>
      <c r="J6" s="593"/>
      <c r="K6" s="593"/>
      <c r="L6" s="593"/>
      <c r="M6" s="167"/>
      <c r="N6" s="127" t="s">
        <v>673</v>
      </c>
    </row>
    <row r="7" spans="1:14" ht="63.75">
      <c r="A7" s="149" t="s">
        <v>276</v>
      </c>
      <c r="B7" s="594" t="s">
        <v>3</v>
      </c>
      <c r="C7" s="150" t="s">
        <v>0</v>
      </c>
      <c r="D7" s="151" t="s">
        <v>104</v>
      </c>
      <c r="E7" s="151" t="s">
        <v>105</v>
      </c>
      <c r="F7" s="151" t="s">
        <v>107</v>
      </c>
      <c r="G7" s="151" t="s">
        <v>106</v>
      </c>
      <c r="H7" s="151" t="s">
        <v>34</v>
      </c>
      <c r="I7" s="151" t="s">
        <v>35</v>
      </c>
      <c r="J7" s="151" t="s">
        <v>36</v>
      </c>
      <c r="K7" s="151" t="s">
        <v>37</v>
      </c>
      <c r="L7" s="151" t="s">
        <v>38</v>
      </c>
      <c r="M7" s="596" t="s">
        <v>7</v>
      </c>
      <c r="N7" s="597"/>
    </row>
    <row r="8" spans="1:14" ht="53.25" customHeight="1">
      <c r="A8" s="152" t="s">
        <v>50</v>
      </c>
      <c r="B8" s="595"/>
      <c r="C8" s="153" t="s">
        <v>4</v>
      </c>
      <c r="D8" s="154" t="s">
        <v>110</v>
      </c>
      <c r="E8" s="154" t="s">
        <v>111</v>
      </c>
      <c r="F8" s="154" t="s">
        <v>112</v>
      </c>
      <c r="G8" s="154" t="s">
        <v>113</v>
      </c>
      <c r="H8" s="154" t="s">
        <v>114</v>
      </c>
      <c r="I8" s="154" t="s">
        <v>39</v>
      </c>
      <c r="J8" s="154" t="s">
        <v>40</v>
      </c>
      <c r="K8" s="154" t="s">
        <v>41</v>
      </c>
      <c r="L8" s="154" t="s">
        <v>42</v>
      </c>
      <c r="M8" s="598"/>
      <c r="N8" s="599"/>
    </row>
    <row r="9" spans="1:14" ht="17.25" customHeight="1">
      <c r="A9" s="226" t="s">
        <v>367</v>
      </c>
      <c r="B9" s="281" t="s">
        <v>375</v>
      </c>
      <c r="C9" s="234">
        <f t="shared" ref="C9:L9" si="0">+C10+C11+C13</f>
        <v>20909724</v>
      </c>
      <c r="D9" s="234">
        <f t="shared" si="0"/>
        <v>7067059</v>
      </c>
      <c r="E9" s="234">
        <f t="shared" si="0"/>
        <v>1102328</v>
      </c>
      <c r="F9" s="234">
        <f t="shared" si="0"/>
        <v>3514471</v>
      </c>
      <c r="G9" s="234">
        <f t="shared" si="0"/>
        <v>3963164</v>
      </c>
      <c r="H9" s="234">
        <f t="shared" si="0"/>
        <v>1196549</v>
      </c>
      <c r="I9" s="234">
        <f t="shared" si="0"/>
        <v>170866</v>
      </c>
      <c r="J9" s="234">
        <f t="shared" si="0"/>
        <v>2146569</v>
      </c>
      <c r="K9" s="234">
        <f t="shared" si="0"/>
        <v>812321</v>
      </c>
      <c r="L9" s="234">
        <f t="shared" si="0"/>
        <v>936397</v>
      </c>
      <c r="M9" s="454" t="s">
        <v>408</v>
      </c>
      <c r="N9" s="455"/>
    </row>
    <row r="10" spans="1:14">
      <c r="A10" s="227" t="s">
        <v>368</v>
      </c>
      <c r="B10" s="282" t="s">
        <v>490</v>
      </c>
      <c r="C10" s="235">
        <v>20040481</v>
      </c>
      <c r="D10" s="235">
        <v>6895209</v>
      </c>
      <c r="E10" s="235">
        <v>1099866</v>
      </c>
      <c r="F10" s="235">
        <v>3368128</v>
      </c>
      <c r="G10" s="235">
        <v>3896221</v>
      </c>
      <c r="H10" s="235">
        <v>1069866</v>
      </c>
      <c r="I10" s="235">
        <v>154465</v>
      </c>
      <c r="J10" s="235">
        <v>2103296</v>
      </c>
      <c r="K10" s="235">
        <v>666968</v>
      </c>
      <c r="L10" s="235">
        <v>786462</v>
      </c>
      <c r="M10" s="450" t="s">
        <v>307</v>
      </c>
      <c r="N10" s="451"/>
    </row>
    <row r="11" spans="1:14">
      <c r="A11" s="228" t="s">
        <v>372</v>
      </c>
      <c r="B11" s="285" t="s">
        <v>378</v>
      </c>
      <c r="C11" s="160">
        <f t="shared" ref="C11:C61" si="1">SUM(D11:L11)</f>
        <v>85214</v>
      </c>
      <c r="D11" s="160">
        <f t="shared" ref="D11:K11" si="2">+D12</f>
        <v>1461</v>
      </c>
      <c r="E11" s="160">
        <f t="shared" si="2"/>
        <v>0</v>
      </c>
      <c r="F11" s="160">
        <f t="shared" si="2"/>
        <v>7051</v>
      </c>
      <c r="G11" s="160">
        <f t="shared" si="2"/>
        <v>2345</v>
      </c>
      <c r="H11" s="160">
        <f t="shared" si="2"/>
        <v>9293</v>
      </c>
      <c r="I11" s="160">
        <f t="shared" si="2"/>
        <v>243</v>
      </c>
      <c r="J11" s="160">
        <f t="shared" si="2"/>
        <v>3420</v>
      </c>
      <c r="K11" s="160">
        <f t="shared" si="2"/>
        <v>34552</v>
      </c>
      <c r="L11" s="160">
        <f>+L12</f>
        <v>26849</v>
      </c>
      <c r="M11" s="445" t="s">
        <v>411</v>
      </c>
      <c r="N11" s="446"/>
    </row>
    <row r="12" spans="1:14">
      <c r="A12" s="376" t="s">
        <v>371</v>
      </c>
      <c r="B12" s="284" t="s">
        <v>379</v>
      </c>
      <c r="C12" s="74">
        <f t="shared" si="1"/>
        <v>85214</v>
      </c>
      <c r="D12" s="74">
        <v>1461</v>
      </c>
      <c r="E12" s="74">
        <v>0</v>
      </c>
      <c r="F12" s="74">
        <v>7051</v>
      </c>
      <c r="G12" s="74">
        <v>2345</v>
      </c>
      <c r="H12" s="74">
        <v>9293</v>
      </c>
      <c r="I12" s="74">
        <v>243</v>
      </c>
      <c r="J12" s="74">
        <v>3420</v>
      </c>
      <c r="K12" s="74">
        <v>34552</v>
      </c>
      <c r="L12" s="74">
        <v>26849</v>
      </c>
      <c r="M12" s="474" t="s">
        <v>491</v>
      </c>
      <c r="N12" s="475"/>
    </row>
    <row r="13" spans="1:14">
      <c r="A13" s="228" t="s">
        <v>373</v>
      </c>
      <c r="B13" s="285" t="s">
        <v>380</v>
      </c>
      <c r="C13" s="160">
        <f t="shared" ref="C13" si="3">C14</f>
        <v>784029</v>
      </c>
      <c r="D13" s="160">
        <f t="shared" ref="D13:K13" si="4">+D14</f>
        <v>170389</v>
      </c>
      <c r="E13" s="160">
        <f t="shared" si="4"/>
        <v>2462</v>
      </c>
      <c r="F13" s="160">
        <f t="shared" si="4"/>
        <v>139292</v>
      </c>
      <c r="G13" s="160">
        <f t="shared" si="4"/>
        <v>64598</v>
      </c>
      <c r="H13" s="160">
        <f t="shared" si="4"/>
        <v>117390</v>
      </c>
      <c r="I13" s="160">
        <f t="shared" si="4"/>
        <v>16158</v>
      </c>
      <c r="J13" s="160">
        <f t="shared" si="4"/>
        <v>39853</v>
      </c>
      <c r="K13" s="160">
        <f t="shared" si="4"/>
        <v>110801</v>
      </c>
      <c r="L13" s="160">
        <f>+L14</f>
        <v>123086</v>
      </c>
      <c r="M13" s="476" t="s">
        <v>412</v>
      </c>
      <c r="N13" s="477"/>
    </row>
    <row r="14" spans="1:14">
      <c r="A14" s="376" t="s">
        <v>374</v>
      </c>
      <c r="B14" s="284" t="s">
        <v>489</v>
      </c>
      <c r="C14" s="192">
        <f t="shared" si="1"/>
        <v>784029</v>
      </c>
      <c r="D14" s="192">
        <v>170389</v>
      </c>
      <c r="E14" s="192">
        <v>2462</v>
      </c>
      <c r="F14" s="192">
        <v>139292</v>
      </c>
      <c r="G14" s="192">
        <v>64598</v>
      </c>
      <c r="H14" s="192">
        <v>117390</v>
      </c>
      <c r="I14" s="192">
        <v>16158</v>
      </c>
      <c r="J14" s="192">
        <v>39853</v>
      </c>
      <c r="K14" s="192">
        <v>110801</v>
      </c>
      <c r="L14" s="192">
        <v>123086</v>
      </c>
      <c r="M14" s="474" t="s">
        <v>413</v>
      </c>
      <c r="N14" s="475"/>
    </row>
    <row r="15" spans="1:14">
      <c r="A15" s="229" t="s">
        <v>85</v>
      </c>
      <c r="B15" s="286" t="s">
        <v>381</v>
      </c>
      <c r="C15" s="160">
        <f>+C16+C25+C28+C31+C34+C37+C39+C42+C45+C46+C47+C49+C52+C58+C59+C64+C69+C72+C75+C78+C80+C83</f>
        <v>3899545</v>
      </c>
      <c r="D15" s="160">
        <f t="shared" ref="D15:L15" si="5">+D16+D25+D28+D31+D34+D37+D39+D42+D45+D46+D47+D49+D52+D58+D59+D64+D69+D72+D75+D78+D80+D83</f>
        <v>1022444</v>
      </c>
      <c r="E15" s="160">
        <f t="shared" si="5"/>
        <v>15990</v>
      </c>
      <c r="F15" s="160">
        <f t="shared" si="5"/>
        <v>1025193</v>
      </c>
      <c r="G15" s="160">
        <f t="shared" si="5"/>
        <v>173231</v>
      </c>
      <c r="H15" s="160">
        <f t="shared" si="5"/>
        <v>598460</v>
      </c>
      <c r="I15" s="160">
        <f t="shared" si="5"/>
        <v>95110</v>
      </c>
      <c r="J15" s="160">
        <f t="shared" si="5"/>
        <v>145191</v>
      </c>
      <c r="K15" s="160">
        <f t="shared" si="5"/>
        <v>165784</v>
      </c>
      <c r="L15" s="160">
        <f t="shared" si="5"/>
        <v>658142</v>
      </c>
      <c r="M15" s="452" t="s">
        <v>414</v>
      </c>
      <c r="N15" s="453"/>
    </row>
    <row r="16" spans="1:14">
      <c r="A16" s="227">
        <v>10</v>
      </c>
      <c r="B16" s="282" t="s">
        <v>382</v>
      </c>
      <c r="C16" s="73">
        <f>SUM(D16:L16)</f>
        <v>138777</v>
      </c>
      <c r="D16" s="73">
        <f t="shared" ref="D16:K16" si="6">+D17+D18+D19+D20+D21+D22+D23+D24</f>
        <v>27769</v>
      </c>
      <c r="E16" s="73">
        <f t="shared" si="6"/>
        <v>1883</v>
      </c>
      <c r="F16" s="73">
        <f t="shared" si="6"/>
        <v>2740</v>
      </c>
      <c r="G16" s="73">
        <f t="shared" si="6"/>
        <v>9457</v>
      </c>
      <c r="H16" s="73">
        <f t="shared" si="6"/>
        <v>10075</v>
      </c>
      <c r="I16" s="73">
        <f t="shared" si="6"/>
        <v>9868</v>
      </c>
      <c r="J16" s="73">
        <f t="shared" si="6"/>
        <v>2940</v>
      </c>
      <c r="K16" s="73">
        <f t="shared" si="6"/>
        <v>222</v>
      </c>
      <c r="L16" s="73">
        <f>+L17+L18+L19+L20+L21+L22+L23+L24</f>
        <v>73823</v>
      </c>
      <c r="M16" s="450" t="s">
        <v>415</v>
      </c>
      <c r="N16" s="451"/>
    </row>
    <row r="17" spans="1:14">
      <c r="A17" s="375">
        <v>1010</v>
      </c>
      <c r="B17" s="283" t="s">
        <v>383</v>
      </c>
      <c r="C17" s="159">
        <f>SUM(D17:L17)</f>
        <v>8247</v>
      </c>
      <c r="D17" s="159">
        <v>0</v>
      </c>
      <c r="E17" s="159">
        <v>595</v>
      </c>
      <c r="F17" s="159">
        <v>0</v>
      </c>
      <c r="G17" s="159">
        <v>187</v>
      </c>
      <c r="H17" s="159">
        <v>72</v>
      </c>
      <c r="I17" s="159">
        <v>40</v>
      </c>
      <c r="J17" s="159">
        <v>0</v>
      </c>
      <c r="K17" s="159">
        <v>0</v>
      </c>
      <c r="L17" s="159">
        <v>7353</v>
      </c>
      <c r="M17" s="448" t="s">
        <v>416</v>
      </c>
      <c r="N17" s="449"/>
    </row>
    <row r="18" spans="1:14">
      <c r="A18" s="376">
        <v>1030</v>
      </c>
      <c r="B18" s="284" t="s">
        <v>560</v>
      </c>
      <c r="C18" s="74">
        <f t="shared" si="1"/>
        <v>4225</v>
      </c>
      <c r="D18" s="74">
        <v>979</v>
      </c>
      <c r="E18" s="74">
        <v>369</v>
      </c>
      <c r="F18" s="74">
        <v>0</v>
      </c>
      <c r="G18" s="74">
        <v>238</v>
      </c>
      <c r="H18" s="74">
        <v>142</v>
      </c>
      <c r="I18" s="74">
        <v>212</v>
      </c>
      <c r="J18" s="74">
        <v>277</v>
      </c>
      <c r="K18" s="74">
        <v>0</v>
      </c>
      <c r="L18" s="74">
        <v>2008</v>
      </c>
      <c r="M18" s="443" t="s">
        <v>417</v>
      </c>
      <c r="N18" s="444"/>
    </row>
    <row r="19" spans="1:14">
      <c r="A19" s="375">
        <v>1050</v>
      </c>
      <c r="B19" s="283" t="s">
        <v>384</v>
      </c>
      <c r="C19" s="159">
        <f t="shared" si="1"/>
        <v>9065</v>
      </c>
      <c r="D19" s="159">
        <v>2938</v>
      </c>
      <c r="E19" s="159">
        <v>0</v>
      </c>
      <c r="F19" s="159">
        <v>20</v>
      </c>
      <c r="G19" s="159">
        <v>774</v>
      </c>
      <c r="H19" s="159">
        <v>1260</v>
      </c>
      <c r="I19" s="159">
        <v>996</v>
      </c>
      <c r="J19" s="159">
        <v>206</v>
      </c>
      <c r="K19" s="159">
        <v>0</v>
      </c>
      <c r="L19" s="159">
        <v>2871</v>
      </c>
      <c r="M19" s="448" t="s">
        <v>418</v>
      </c>
      <c r="N19" s="449"/>
    </row>
    <row r="20" spans="1:14">
      <c r="A20" s="376">
        <v>1061</v>
      </c>
      <c r="B20" s="284" t="s">
        <v>385</v>
      </c>
      <c r="C20" s="74">
        <f t="shared" si="1"/>
        <v>12563</v>
      </c>
      <c r="D20" s="74">
        <v>1719</v>
      </c>
      <c r="E20" s="74">
        <v>0</v>
      </c>
      <c r="F20" s="74">
        <v>956</v>
      </c>
      <c r="G20" s="74">
        <v>1832</v>
      </c>
      <c r="H20" s="74">
        <v>3334</v>
      </c>
      <c r="I20" s="74">
        <v>1516</v>
      </c>
      <c r="J20" s="74">
        <v>1184</v>
      </c>
      <c r="K20" s="74">
        <v>194</v>
      </c>
      <c r="L20" s="74">
        <v>1828</v>
      </c>
      <c r="M20" s="443" t="s">
        <v>419</v>
      </c>
      <c r="N20" s="444"/>
    </row>
    <row r="21" spans="1:14">
      <c r="A21" s="375">
        <v>1071</v>
      </c>
      <c r="B21" s="283" t="s">
        <v>386</v>
      </c>
      <c r="C21" s="159">
        <f t="shared" si="1"/>
        <v>88281</v>
      </c>
      <c r="D21" s="159">
        <v>20703</v>
      </c>
      <c r="E21" s="159">
        <v>874</v>
      </c>
      <c r="F21" s="159">
        <v>1605</v>
      </c>
      <c r="G21" s="159">
        <v>6007</v>
      </c>
      <c r="H21" s="159">
        <v>3945</v>
      </c>
      <c r="I21" s="159">
        <v>6311</v>
      </c>
      <c r="J21" s="159">
        <v>1018</v>
      </c>
      <c r="K21" s="159">
        <v>27</v>
      </c>
      <c r="L21" s="159">
        <v>47791</v>
      </c>
      <c r="M21" s="448" t="s">
        <v>420</v>
      </c>
      <c r="N21" s="449"/>
    </row>
    <row r="22" spans="1:14">
      <c r="A22" s="376">
        <v>1073</v>
      </c>
      <c r="B22" s="284" t="s">
        <v>492</v>
      </c>
      <c r="C22" s="74">
        <f t="shared" si="1"/>
        <v>4330</v>
      </c>
      <c r="D22" s="74">
        <v>229</v>
      </c>
      <c r="E22" s="74">
        <v>17</v>
      </c>
      <c r="F22" s="74">
        <v>0</v>
      </c>
      <c r="G22" s="74">
        <v>87</v>
      </c>
      <c r="H22" s="74">
        <v>18</v>
      </c>
      <c r="I22" s="74">
        <v>519</v>
      </c>
      <c r="J22" s="74">
        <v>0</v>
      </c>
      <c r="K22" s="74">
        <v>0</v>
      </c>
      <c r="L22" s="74">
        <v>3460</v>
      </c>
      <c r="M22" s="443" t="s">
        <v>421</v>
      </c>
      <c r="N22" s="444"/>
    </row>
    <row r="23" spans="1:14" ht="22.5" customHeight="1">
      <c r="A23" s="375">
        <v>1079</v>
      </c>
      <c r="B23" s="283" t="s">
        <v>494</v>
      </c>
      <c r="C23" s="159">
        <f t="shared" si="1"/>
        <v>11207</v>
      </c>
      <c r="D23" s="159">
        <v>1089</v>
      </c>
      <c r="E23" s="159">
        <v>28</v>
      </c>
      <c r="F23" s="159">
        <v>159</v>
      </c>
      <c r="G23" s="159">
        <v>288</v>
      </c>
      <c r="H23" s="159">
        <v>1198</v>
      </c>
      <c r="I23" s="159">
        <v>227</v>
      </c>
      <c r="J23" s="159">
        <v>255</v>
      </c>
      <c r="K23" s="159">
        <v>1</v>
      </c>
      <c r="L23" s="159">
        <v>7962</v>
      </c>
      <c r="M23" s="448" t="s">
        <v>493</v>
      </c>
      <c r="N23" s="449"/>
    </row>
    <row r="24" spans="1:14">
      <c r="A24" s="376">
        <v>1080</v>
      </c>
      <c r="B24" s="284" t="s">
        <v>387</v>
      </c>
      <c r="C24" s="74">
        <f t="shared" si="1"/>
        <v>859</v>
      </c>
      <c r="D24" s="74">
        <v>112</v>
      </c>
      <c r="E24" s="74">
        <v>0</v>
      </c>
      <c r="F24" s="74">
        <v>0</v>
      </c>
      <c r="G24" s="74">
        <v>44</v>
      </c>
      <c r="H24" s="74">
        <v>106</v>
      </c>
      <c r="I24" s="74">
        <v>47</v>
      </c>
      <c r="J24" s="74">
        <v>0</v>
      </c>
      <c r="K24" s="74">
        <v>0</v>
      </c>
      <c r="L24" s="74">
        <v>550</v>
      </c>
      <c r="M24" s="443" t="s">
        <v>422</v>
      </c>
      <c r="N24" s="444"/>
    </row>
    <row r="25" spans="1:14">
      <c r="A25" s="228">
        <v>11</v>
      </c>
      <c r="B25" s="285" t="s">
        <v>388</v>
      </c>
      <c r="C25" s="160">
        <f t="shared" ref="C25:K25" si="7">+C26+C27</f>
        <v>61753</v>
      </c>
      <c r="D25" s="160">
        <f t="shared" si="7"/>
        <v>31320</v>
      </c>
      <c r="E25" s="160">
        <f t="shared" si="7"/>
        <v>804</v>
      </c>
      <c r="F25" s="160">
        <f t="shared" si="7"/>
        <v>519</v>
      </c>
      <c r="G25" s="160">
        <f t="shared" si="7"/>
        <v>6182</v>
      </c>
      <c r="H25" s="160">
        <f t="shared" si="7"/>
        <v>7072</v>
      </c>
      <c r="I25" s="160">
        <f t="shared" si="7"/>
        <v>2471</v>
      </c>
      <c r="J25" s="160">
        <f t="shared" si="7"/>
        <v>817</v>
      </c>
      <c r="K25" s="160">
        <f t="shared" si="7"/>
        <v>109</v>
      </c>
      <c r="L25" s="160">
        <f>+L26+L27</f>
        <v>12459</v>
      </c>
      <c r="M25" s="445" t="s">
        <v>423</v>
      </c>
      <c r="N25" s="446"/>
    </row>
    <row r="26" spans="1:14" ht="22.5" customHeight="1">
      <c r="A26" s="376">
        <v>1105</v>
      </c>
      <c r="B26" s="284" t="s">
        <v>496</v>
      </c>
      <c r="C26" s="74">
        <f t="shared" si="1"/>
        <v>24505</v>
      </c>
      <c r="D26" s="74">
        <v>14657</v>
      </c>
      <c r="E26" s="74">
        <v>802</v>
      </c>
      <c r="F26" s="74">
        <v>2</v>
      </c>
      <c r="G26" s="74">
        <v>4096</v>
      </c>
      <c r="H26" s="74">
        <v>1092</v>
      </c>
      <c r="I26" s="74">
        <v>998</v>
      </c>
      <c r="J26" s="74">
        <v>0</v>
      </c>
      <c r="K26" s="74">
        <v>0</v>
      </c>
      <c r="L26" s="74">
        <v>2858</v>
      </c>
      <c r="M26" s="443" t="s">
        <v>495</v>
      </c>
      <c r="N26" s="444"/>
    </row>
    <row r="27" spans="1:14">
      <c r="A27" s="375">
        <v>1106</v>
      </c>
      <c r="B27" s="283" t="s">
        <v>497</v>
      </c>
      <c r="C27" s="159">
        <f t="shared" si="1"/>
        <v>37248</v>
      </c>
      <c r="D27" s="159">
        <v>16663</v>
      </c>
      <c r="E27" s="159">
        <v>2</v>
      </c>
      <c r="F27" s="159">
        <v>517</v>
      </c>
      <c r="G27" s="159">
        <v>2086</v>
      </c>
      <c r="H27" s="159">
        <v>5980</v>
      </c>
      <c r="I27" s="159">
        <v>1473</v>
      </c>
      <c r="J27" s="159">
        <v>817</v>
      </c>
      <c r="K27" s="159">
        <v>109</v>
      </c>
      <c r="L27" s="159">
        <v>9601</v>
      </c>
      <c r="M27" s="448" t="s">
        <v>424</v>
      </c>
      <c r="N27" s="449"/>
    </row>
    <row r="28" spans="1:14">
      <c r="A28" s="227">
        <v>13</v>
      </c>
      <c r="B28" s="282" t="s">
        <v>389</v>
      </c>
      <c r="C28" s="73">
        <f t="shared" ref="C28:K28" si="8">+C29+C30</f>
        <v>7291</v>
      </c>
      <c r="D28" s="73">
        <f t="shared" si="8"/>
        <v>858</v>
      </c>
      <c r="E28" s="73">
        <f t="shared" si="8"/>
        <v>976</v>
      </c>
      <c r="F28" s="73">
        <f t="shared" si="8"/>
        <v>517</v>
      </c>
      <c r="G28" s="73">
        <f t="shared" si="8"/>
        <v>468</v>
      </c>
      <c r="H28" s="73">
        <f t="shared" si="8"/>
        <v>194</v>
      </c>
      <c r="I28" s="73">
        <f t="shared" si="8"/>
        <v>1158</v>
      </c>
      <c r="J28" s="73">
        <f t="shared" si="8"/>
        <v>229</v>
      </c>
      <c r="K28" s="73">
        <f t="shared" si="8"/>
        <v>295</v>
      </c>
      <c r="L28" s="73">
        <f>+L29+L30</f>
        <v>2596</v>
      </c>
      <c r="M28" s="450" t="s">
        <v>425</v>
      </c>
      <c r="N28" s="451"/>
    </row>
    <row r="29" spans="1:14">
      <c r="A29" s="375">
        <v>1392</v>
      </c>
      <c r="B29" s="283" t="s">
        <v>559</v>
      </c>
      <c r="C29" s="159">
        <f t="shared" si="1"/>
        <v>6834</v>
      </c>
      <c r="D29" s="159">
        <v>738</v>
      </c>
      <c r="E29" s="159">
        <v>976</v>
      </c>
      <c r="F29" s="159">
        <v>517</v>
      </c>
      <c r="G29" s="159">
        <v>468</v>
      </c>
      <c r="H29" s="159">
        <v>194</v>
      </c>
      <c r="I29" s="159">
        <v>1062</v>
      </c>
      <c r="J29" s="159">
        <v>229</v>
      </c>
      <c r="K29" s="159">
        <v>294</v>
      </c>
      <c r="L29" s="159">
        <v>2356</v>
      </c>
      <c r="M29" s="448" t="s">
        <v>426</v>
      </c>
      <c r="N29" s="449"/>
    </row>
    <row r="30" spans="1:14">
      <c r="A30" s="376" t="s">
        <v>620</v>
      </c>
      <c r="B30" s="284" t="s">
        <v>626</v>
      </c>
      <c r="C30" s="74">
        <f t="shared" si="1"/>
        <v>457</v>
      </c>
      <c r="D30" s="74">
        <v>120</v>
      </c>
      <c r="E30" s="74">
        <v>0</v>
      </c>
      <c r="F30" s="74">
        <v>0</v>
      </c>
      <c r="G30" s="74">
        <v>0</v>
      </c>
      <c r="H30" s="74">
        <v>0</v>
      </c>
      <c r="I30" s="74">
        <v>96</v>
      </c>
      <c r="J30" s="74">
        <v>0</v>
      </c>
      <c r="K30" s="74">
        <v>1</v>
      </c>
      <c r="L30" s="74">
        <v>240</v>
      </c>
      <c r="M30" s="443" t="s">
        <v>627</v>
      </c>
      <c r="N30" s="444"/>
    </row>
    <row r="31" spans="1:14" ht="15" customHeight="1">
      <c r="A31" s="228">
        <v>14</v>
      </c>
      <c r="B31" s="285" t="s">
        <v>390</v>
      </c>
      <c r="C31" s="160">
        <f t="shared" ref="C31:K31" si="9">+C32+C33</f>
        <v>78083</v>
      </c>
      <c r="D31" s="160">
        <f t="shared" si="9"/>
        <v>5456</v>
      </c>
      <c r="E31" s="160">
        <f t="shared" si="9"/>
        <v>312</v>
      </c>
      <c r="F31" s="160">
        <f t="shared" si="9"/>
        <v>508</v>
      </c>
      <c r="G31" s="160">
        <f t="shared" si="9"/>
        <v>2668</v>
      </c>
      <c r="H31" s="160">
        <f t="shared" si="9"/>
        <v>1117</v>
      </c>
      <c r="I31" s="160">
        <f t="shared" si="9"/>
        <v>2019</v>
      </c>
      <c r="J31" s="160">
        <f t="shared" si="9"/>
        <v>510</v>
      </c>
      <c r="K31" s="160">
        <f t="shared" si="9"/>
        <v>408</v>
      </c>
      <c r="L31" s="160">
        <f>+L32+L33</f>
        <v>65085</v>
      </c>
      <c r="M31" s="445" t="s">
        <v>427</v>
      </c>
      <c r="N31" s="446"/>
    </row>
    <row r="32" spans="1:14" ht="15" customHeight="1">
      <c r="A32" s="376">
        <v>1411</v>
      </c>
      <c r="B32" s="284" t="s">
        <v>557</v>
      </c>
      <c r="C32" s="74">
        <f t="shared" si="1"/>
        <v>2809</v>
      </c>
      <c r="D32" s="74">
        <v>1285</v>
      </c>
      <c r="E32" s="74">
        <v>0</v>
      </c>
      <c r="F32" s="74">
        <v>23</v>
      </c>
      <c r="G32" s="74">
        <v>168</v>
      </c>
      <c r="H32" s="74">
        <v>115</v>
      </c>
      <c r="I32" s="74">
        <v>187</v>
      </c>
      <c r="J32" s="74">
        <v>56</v>
      </c>
      <c r="K32" s="74">
        <v>0</v>
      </c>
      <c r="L32" s="74">
        <v>975</v>
      </c>
      <c r="M32" s="443" t="s">
        <v>558</v>
      </c>
      <c r="N32" s="444"/>
    </row>
    <row r="33" spans="1:14" ht="22.5">
      <c r="A33" s="375">
        <v>1412</v>
      </c>
      <c r="B33" s="283" t="s">
        <v>556</v>
      </c>
      <c r="C33" s="236">
        <f t="shared" si="1"/>
        <v>75274</v>
      </c>
      <c r="D33" s="236">
        <v>4171</v>
      </c>
      <c r="E33" s="236">
        <v>312</v>
      </c>
      <c r="F33" s="236">
        <v>485</v>
      </c>
      <c r="G33" s="236">
        <v>2500</v>
      </c>
      <c r="H33" s="236">
        <v>1002</v>
      </c>
      <c r="I33" s="236">
        <v>1832</v>
      </c>
      <c r="J33" s="236">
        <v>454</v>
      </c>
      <c r="K33" s="236">
        <v>408</v>
      </c>
      <c r="L33" s="236">
        <v>64110</v>
      </c>
      <c r="M33" s="448" t="s">
        <v>561</v>
      </c>
      <c r="N33" s="449"/>
    </row>
    <row r="34" spans="1:14">
      <c r="A34" s="227">
        <v>15</v>
      </c>
      <c r="B34" s="282" t="s">
        <v>555</v>
      </c>
      <c r="C34" s="73">
        <f t="shared" ref="C34:K34" si="10">+C35+C36</f>
        <v>710</v>
      </c>
      <c r="D34" s="73">
        <f t="shared" si="10"/>
        <v>453</v>
      </c>
      <c r="E34" s="73">
        <f t="shared" si="10"/>
        <v>0</v>
      </c>
      <c r="F34" s="73">
        <f t="shared" si="10"/>
        <v>0</v>
      </c>
      <c r="G34" s="73">
        <f t="shared" si="10"/>
        <v>132</v>
      </c>
      <c r="H34" s="73">
        <f t="shared" si="10"/>
        <v>3</v>
      </c>
      <c r="I34" s="73">
        <f t="shared" si="10"/>
        <v>29</v>
      </c>
      <c r="J34" s="73">
        <f t="shared" si="10"/>
        <v>5</v>
      </c>
      <c r="K34" s="73">
        <f t="shared" si="10"/>
        <v>0</v>
      </c>
      <c r="L34" s="73">
        <f>+L35+L36</f>
        <v>88</v>
      </c>
      <c r="M34" s="450" t="s">
        <v>428</v>
      </c>
      <c r="N34" s="451"/>
    </row>
    <row r="35" spans="1:14">
      <c r="A35" s="375" t="s">
        <v>394</v>
      </c>
      <c r="B35" s="283" t="s">
        <v>554</v>
      </c>
      <c r="C35" s="159">
        <f t="shared" si="1"/>
        <v>94</v>
      </c>
      <c r="D35" s="159">
        <v>52</v>
      </c>
      <c r="E35" s="159">
        <v>0</v>
      </c>
      <c r="F35" s="159">
        <v>0</v>
      </c>
      <c r="G35" s="159">
        <v>42</v>
      </c>
      <c r="H35" s="159">
        <v>0</v>
      </c>
      <c r="I35" s="159">
        <v>0</v>
      </c>
      <c r="J35" s="159">
        <v>0</v>
      </c>
      <c r="K35" s="159">
        <v>0</v>
      </c>
      <c r="L35" s="159">
        <v>0</v>
      </c>
      <c r="M35" s="448" t="s">
        <v>429</v>
      </c>
      <c r="N35" s="449"/>
    </row>
    <row r="36" spans="1:14" ht="15" customHeight="1">
      <c r="A36" s="376">
        <v>1520</v>
      </c>
      <c r="B36" s="284" t="s">
        <v>391</v>
      </c>
      <c r="C36" s="74">
        <f t="shared" si="1"/>
        <v>616</v>
      </c>
      <c r="D36" s="74">
        <v>401</v>
      </c>
      <c r="E36" s="74">
        <v>0</v>
      </c>
      <c r="F36" s="74">
        <v>0</v>
      </c>
      <c r="G36" s="74">
        <v>90</v>
      </c>
      <c r="H36" s="74">
        <v>3</v>
      </c>
      <c r="I36" s="74">
        <v>29</v>
      </c>
      <c r="J36" s="74">
        <v>5</v>
      </c>
      <c r="K36" s="74">
        <v>0</v>
      </c>
      <c r="L36" s="74">
        <v>88</v>
      </c>
      <c r="M36" s="443" t="s">
        <v>430</v>
      </c>
      <c r="N36" s="444"/>
    </row>
    <row r="37" spans="1:14" ht="33.75">
      <c r="A37" s="228">
        <v>16</v>
      </c>
      <c r="B37" s="285" t="s">
        <v>551</v>
      </c>
      <c r="C37" s="160">
        <f t="shared" ref="C37:K37" si="11">+C38</f>
        <v>67724</v>
      </c>
      <c r="D37" s="160">
        <f t="shared" si="11"/>
        <v>7648</v>
      </c>
      <c r="E37" s="160">
        <f t="shared" si="11"/>
        <v>295</v>
      </c>
      <c r="F37" s="160">
        <f t="shared" si="11"/>
        <v>0</v>
      </c>
      <c r="G37" s="160">
        <f t="shared" si="11"/>
        <v>2494</v>
      </c>
      <c r="H37" s="160">
        <f t="shared" si="11"/>
        <v>3151</v>
      </c>
      <c r="I37" s="160">
        <f t="shared" si="11"/>
        <v>5264</v>
      </c>
      <c r="J37" s="160">
        <f t="shared" si="11"/>
        <v>4055</v>
      </c>
      <c r="K37" s="160">
        <f t="shared" si="11"/>
        <v>1646</v>
      </c>
      <c r="L37" s="160">
        <f>+L38</f>
        <v>43171</v>
      </c>
      <c r="M37" s="445" t="s">
        <v>552</v>
      </c>
      <c r="N37" s="446"/>
    </row>
    <row r="38" spans="1:14">
      <c r="A38" s="376">
        <v>1622</v>
      </c>
      <c r="B38" s="284" t="s">
        <v>550</v>
      </c>
      <c r="C38" s="74">
        <f t="shared" si="1"/>
        <v>67724</v>
      </c>
      <c r="D38" s="74">
        <v>7648</v>
      </c>
      <c r="E38" s="74">
        <v>295</v>
      </c>
      <c r="F38" s="74">
        <v>0</v>
      </c>
      <c r="G38" s="74">
        <v>2494</v>
      </c>
      <c r="H38" s="74">
        <v>3151</v>
      </c>
      <c r="I38" s="74">
        <v>5264</v>
      </c>
      <c r="J38" s="74">
        <v>4055</v>
      </c>
      <c r="K38" s="74">
        <v>1646</v>
      </c>
      <c r="L38" s="74">
        <v>43171</v>
      </c>
      <c r="M38" s="443" t="s">
        <v>553</v>
      </c>
      <c r="N38" s="444"/>
    </row>
    <row r="39" spans="1:14" ht="15" customHeight="1">
      <c r="A39" s="228">
        <v>17</v>
      </c>
      <c r="B39" s="285" t="s">
        <v>549</v>
      </c>
      <c r="C39" s="160">
        <f t="shared" ref="C39:K39" si="12">+C40+C41</f>
        <v>8288</v>
      </c>
      <c r="D39" s="160">
        <f t="shared" si="12"/>
        <v>2449</v>
      </c>
      <c r="E39" s="160">
        <f t="shared" si="12"/>
        <v>1</v>
      </c>
      <c r="F39" s="160">
        <f t="shared" si="12"/>
        <v>0</v>
      </c>
      <c r="G39" s="160">
        <f t="shared" si="12"/>
        <v>376</v>
      </c>
      <c r="H39" s="160">
        <f t="shared" si="12"/>
        <v>977</v>
      </c>
      <c r="I39" s="160">
        <f t="shared" si="12"/>
        <v>271</v>
      </c>
      <c r="J39" s="160">
        <f t="shared" si="12"/>
        <v>1908</v>
      </c>
      <c r="K39" s="160">
        <f t="shared" si="12"/>
        <v>73</v>
      </c>
      <c r="L39" s="160">
        <f>+L40+L41</f>
        <v>2233</v>
      </c>
      <c r="M39" s="445" t="s">
        <v>431</v>
      </c>
      <c r="N39" s="446"/>
    </row>
    <row r="40" spans="1:14">
      <c r="A40" s="376">
        <v>1702</v>
      </c>
      <c r="B40" s="284" t="s">
        <v>392</v>
      </c>
      <c r="C40" s="80">
        <f t="shared" si="1"/>
        <v>4336</v>
      </c>
      <c r="D40" s="80">
        <v>1873</v>
      </c>
      <c r="E40" s="80">
        <v>1</v>
      </c>
      <c r="F40" s="80">
        <v>0</v>
      </c>
      <c r="G40" s="80">
        <v>151</v>
      </c>
      <c r="H40" s="80">
        <v>367</v>
      </c>
      <c r="I40" s="80">
        <v>242</v>
      </c>
      <c r="J40" s="80">
        <v>93</v>
      </c>
      <c r="K40" s="80">
        <v>73</v>
      </c>
      <c r="L40" s="80">
        <v>1536</v>
      </c>
      <c r="M40" s="443" t="s">
        <v>548</v>
      </c>
      <c r="N40" s="444"/>
    </row>
    <row r="41" spans="1:14">
      <c r="A41" s="375">
        <v>1709</v>
      </c>
      <c r="B41" s="283" t="s">
        <v>393</v>
      </c>
      <c r="C41" s="236">
        <f t="shared" si="1"/>
        <v>3952</v>
      </c>
      <c r="D41" s="236">
        <v>576</v>
      </c>
      <c r="E41" s="236">
        <v>0</v>
      </c>
      <c r="F41" s="236">
        <v>0</v>
      </c>
      <c r="G41" s="236">
        <v>225</v>
      </c>
      <c r="H41" s="236">
        <v>610</v>
      </c>
      <c r="I41" s="236">
        <v>29</v>
      </c>
      <c r="J41" s="236">
        <v>1815</v>
      </c>
      <c r="K41" s="236">
        <v>0</v>
      </c>
      <c r="L41" s="236">
        <v>697</v>
      </c>
      <c r="M41" s="448" t="s">
        <v>432</v>
      </c>
      <c r="N41" s="449"/>
    </row>
    <row r="42" spans="1:14">
      <c r="A42" s="227">
        <v>18</v>
      </c>
      <c r="B42" s="282" t="s">
        <v>619</v>
      </c>
      <c r="C42" s="73">
        <f t="shared" ref="C42:K42" si="13">+C43+C44</f>
        <v>111713</v>
      </c>
      <c r="D42" s="73">
        <f t="shared" si="13"/>
        <v>19624</v>
      </c>
      <c r="E42" s="73">
        <f t="shared" si="13"/>
        <v>306</v>
      </c>
      <c r="F42" s="73">
        <f t="shared" si="13"/>
        <v>45699</v>
      </c>
      <c r="G42" s="73">
        <f t="shared" si="13"/>
        <v>1851</v>
      </c>
      <c r="H42" s="73">
        <f t="shared" si="13"/>
        <v>8957</v>
      </c>
      <c r="I42" s="73">
        <f t="shared" si="13"/>
        <v>5297</v>
      </c>
      <c r="J42" s="73">
        <f t="shared" si="13"/>
        <v>484</v>
      </c>
      <c r="K42" s="73">
        <f t="shared" si="13"/>
        <v>193</v>
      </c>
      <c r="L42" s="73">
        <f>+L43+L44</f>
        <v>29302</v>
      </c>
      <c r="M42" s="450" t="s">
        <v>433</v>
      </c>
      <c r="N42" s="451"/>
    </row>
    <row r="43" spans="1:14">
      <c r="A43" s="375">
        <v>1811</v>
      </c>
      <c r="B43" s="283" t="s">
        <v>392</v>
      </c>
      <c r="C43" s="159">
        <f t="shared" si="1"/>
        <v>110624</v>
      </c>
      <c r="D43" s="159">
        <v>19375</v>
      </c>
      <c r="E43" s="159">
        <v>306</v>
      </c>
      <c r="F43" s="159">
        <v>45699</v>
      </c>
      <c r="G43" s="159">
        <v>1795</v>
      </c>
      <c r="H43" s="159">
        <v>8941</v>
      </c>
      <c r="I43" s="159">
        <v>5287</v>
      </c>
      <c r="J43" s="159">
        <v>484</v>
      </c>
      <c r="K43" s="159">
        <v>193</v>
      </c>
      <c r="L43" s="159">
        <v>28544</v>
      </c>
      <c r="M43" s="479" t="s">
        <v>434</v>
      </c>
      <c r="N43" s="480"/>
    </row>
    <row r="44" spans="1:14">
      <c r="A44" s="376">
        <v>1820</v>
      </c>
      <c r="B44" s="284" t="s">
        <v>393</v>
      </c>
      <c r="C44" s="74">
        <f>+SUM(D44:L44)</f>
        <v>1089</v>
      </c>
      <c r="D44" s="74">
        <v>249</v>
      </c>
      <c r="E44" s="74">
        <v>0</v>
      </c>
      <c r="F44" s="74">
        <v>0</v>
      </c>
      <c r="G44" s="74">
        <v>56</v>
      </c>
      <c r="H44" s="74">
        <v>16</v>
      </c>
      <c r="I44" s="74">
        <v>10</v>
      </c>
      <c r="J44" s="74">
        <v>0</v>
      </c>
      <c r="K44" s="74">
        <v>0</v>
      </c>
      <c r="L44" s="74">
        <v>758</v>
      </c>
      <c r="M44" s="443" t="s">
        <v>435</v>
      </c>
      <c r="N44" s="444"/>
    </row>
    <row r="45" spans="1:14">
      <c r="A45" s="228">
        <v>19</v>
      </c>
      <c r="B45" s="285" t="s">
        <v>547</v>
      </c>
      <c r="C45" s="238">
        <f>+SUM(D45:L45)</f>
        <v>401304</v>
      </c>
      <c r="D45" s="238">
        <v>35841</v>
      </c>
      <c r="E45" s="238">
        <v>0</v>
      </c>
      <c r="F45" s="238">
        <v>315744</v>
      </c>
      <c r="G45" s="238">
        <v>1240</v>
      </c>
      <c r="H45" s="238">
        <v>34286</v>
      </c>
      <c r="I45" s="238">
        <v>7384</v>
      </c>
      <c r="J45" s="238">
        <v>24</v>
      </c>
      <c r="K45" s="238">
        <v>632</v>
      </c>
      <c r="L45" s="238">
        <v>6153</v>
      </c>
      <c r="M45" s="445" t="s">
        <v>436</v>
      </c>
      <c r="N45" s="446"/>
    </row>
    <row r="46" spans="1:14">
      <c r="A46" s="227">
        <v>20</v>
      </c>
      <c r="B46" s="282" t="s">
        <v>546</v>
      </c>
      <c r="C46" s="73">
        <f>+SUM(D46:L46)</f>
        <v>1090620</v>
      </c>
      <c r="D46" s="73">
        <v>481307</v>
      </c>
      <c r="E46" s="73">
        <v>0</v>
      </c>
      <c r="F46" s="73">
        <v>252528</v>
      </c>
      <c r="G46" s="73">
        <v>42623</v>
      </c>
      <c r="H46" s="73">
        <v>186233</v>
      </c>
      <c r="I46" s="73">
        <v>16245</v>
      </c>
      <c r="J46" s="73">
        <v>8954</v>
      </c>
      <c r="K46" s="73">
        <v>12050</v>
      </c>
      <c r="L46" s="73">
        <v>90680</v>
      </c>
      <c r="M46" s="450" t="s">
        <v>437</v>
      </c>
      <c r="N46" s="451"/>
    </row>
    <row r="47" spans="1:14" ht="22.5">
      <c r="A47" s="228">
        <v>21</v>
      </c>
      <c r="B47" s="285" t="s">
        <v>541</v>
      </c>
      <c r="C47" s="160">
        <f t="shared" ref="C47:K47" si="14">+C48</f>
        <v>1827</v>
      </c>
      <c r="D47" s="160">
        <f t="shared" si="14"/>
        <v>116</v>
      </c>
      <c r="E47" s="160">
        <f t="shared" si="14"/>
        <v>0</v>
      </c>
      <c r="F47" s="160">
        <f t="shared" si="14"/>
        <v>0</v>
      </c>
      <c r="G47" s="160">
        <f t="shared" si="14"/>
        <v>0</v>
      </c>
      <c r="H47" s="160">
        <f t="shared" si="14"/>
        <v>109</v>
      </c>
      <c r="I47" s="160">
        <f t="shared" si="14"/>
        <v>173</v>
      </c>
      <c r="J47" s="160">
        <f t="shared" si="14"/>
        <v>859</v>
      </c>
      <c r="K47" s="160">
        <f t="shared" si="14"/>
        <v>227</v>
      </c>
      <c r="L47" s="160">
        <f>+L48</f>
        <v>343</v>
      </c>
      <c r="M47" s="445" t="s">
        <v>539</v>
      </c>
      <c r="N47" s="446"/>
    </row>
    <row r="48" spans="1:14" ht="22.5">
      <c r="A48" s="376">
        <v>2100</v>
      </c>
      <c r="B48" s="284" t="s">
        <v>542</v>
      </c>
      <c r="C48" s="74">
        <f t="shared" si="1"/>
        <v>1827</v>
      </c>
      <c r="D48" s="74">
        <v>116</v>
      </c>
      <c r="E48" s="74">
        <v>0</v>
      </c>
      <c r="F48" s="74">
        <v>0</v>
      </c>
      <c r="G48" s="74">
        <v>0</v>
      </c>
      <c r="H48" s="74">
        <v>109</v>
      </c>
      <c r="I48" s="74">
        <v>173</v>
      </c>
      <c r="J48" s="74">
        <v>859</v>
      </c>
      <c r="K48" s="74">
        <v>227</v>
      </c>
      <c r="L48" s="74">
        <v>343</v>
      </c>
      <c r="M48" s="443" t="s">
        <v>538</v>
      </c>
      <c r="N48" s="444"/>
    </row>
    <row r="49" spans="1:14">
      <c r="A49" s="228">
        <v>22</v>
      </c>
      <c r="B49" s="285" t="s">
        <v>543</v>
      </c>
      <c r="C49" s="190">
        <f t="shared" ref="C49:K49" si="15">+C50+C51</f>
        <v>101582</v>
      </c>
      <c r="D49" s="190">
        <f t="shared" si="15"/>
        <v>28055</v>
      </c>
      <c r="E49" s="190">
        <f t="shared" si="15"/>
        <v>785</v>
      </c>
      <c r="F49" s="190">
        <f t="shared" si="15"/>
        <v>2427</v>
      </c>
      <c r="G49" s="190">
        <f t="shared" si="15"/>
        <v>15425</v>
      </c>
      <c r="H49" s="190">
        <f t="shared" si="15"/>
        <v>11694</v>
      </c>
      <c r="I49" s="190">
        <f t="shared" si="15"/>
        <v>3666</v>
      </c>
      <c r="J49" s="190">
        <f t="shared" si="15"/>
        <v>7170</v>
      </c>
      <c r="K49" s="190">
        <f t="shared" si="15"/>
        <v>4878</v>
      </c>
      <c r="L49" s="190">
        <f>+L50+L51</f>
        <v>27482</v>
      </c>
      <c r="M49" s="445" t="s">
        <v>438</v>
      </c>
      <c r="N49" s="446"/>
    </row>
    <row r="50" spans="1:14" ht="22.5">
      <c r="A50" s="376">
        <v>2211</v>
      </c>
      <c r="B50" s="284" t="s">
        <v>544</v>
      </c>
      <c r="C50" s="74">
        <f t="shared" si="1"/>
        <v>167</v>
      </c>
      <c r="D50" s="74">
        <v>26</v>
      </c>
      <c r="E50" s="74">
        <v>0</v>
      </c>
      <c r="F50" s="74">
        <v>0</v>
      </c>
      <c r="G50" s="74">
        <v>10</v>
      </c>
      <c r="H50" s="74">
        <v>50</v>
      </c>
      <c r="I50" s="74">
        <v>25</v>
      </c>
      <c r="J50" s="74">
        <v>6</v>
      </c>
      <c r="K50" s="74">
        <v>25</v>
      </c>
      <c r="L50" s="74">
        <v>25</v>
      </c>
      <c r="M50" s="443" t="s">
        <v>540</v>
      </c>
      <c r="N50" s="444"/>
    </row>
    <row r="51" spans="1:14">
      <c r="A51" s="375">
        <v>2220</v>
      </c>
      <c r="B51" s="283" t="s">
        <v>395</v>
      </c>
      <c r="C51" s="159">
        <f t="shared" si="1"/>
        <v>101415</v>
      </c>
      <c r="D51" s="159">
        <v>28029</v>
      </c>
      <c r="E51" s="159">
        <v>785</v>
      </c>
      <c r="F51" s="159">
        <v>2427</v>
      </c>
      <c r="G51" s="159">
        <v>15415</v>
      </c>
      <c r="H51" s="159">
        <v>11644</v>
      </c>
      <c r="I51" s="159">
        <v>3641</v>
      </c>
      <c r="J51" s="159">
        <v>7164</v>
      </c>
      <c r="K51" s="159">
        <v>4853</v>
      </c>
      <c r="L51" s="159">
        <v>27457</v>
      </c>
      <c r="M51" s="448" t="s">
        <v>439</v>
      </c>
      <c r="N51" s="449"/>
    </row>
    <row r="52" spans="1:14">
      <c r="A52" s="227">
        <v>23</v>
      </c>
      <c r="B52" s="282" t="s">
        <v>545</v>
      </c>
      <c r="C52" s="73">
        <f t="shared" ref="C52:K52" si="16">+C53+C54+C55+C56+C57</f>
        <v>525580</v>
      </c>
      <c r="D52" s="73">
        <f t="shared" si="16"/>
        <v>77710</v>
      </c>
      <c r="E52" s="73">
        <f t="shared" si="16"/>
        <v>399</v>
      </c>
      <c r="F52" s="73">
        <f t="shared" si="16"/>
        <v>34479</v>
      </c>
      <c r="G52" s="73">
        <f t="shared" si="16"/>
        <v>52894</v>
      </c>
      <c r="H52" s="73">
        <f t="shared" si="16"/>
        <v>115958</v>
      </c>
      <c r="I52" s="73">
        <f t="shared" si="16"/>
        <v>18925</v>
      </c>
      <c r="J52" s="73">
        <f t="shared" si="16"/>
        <v>81951</v>
      </c>
      <c r="K52" s="73">
        <f t="shared" si="16"/>
        <v>54630</v>
      </c>
      <c r="L52" s="73">
        <f>+L53+L54+L55+L56+L57</f>
        <v>88634</v>
      </c>
      <c r="M52" s="450" t="s">
        <v>440</v>
      </c>
      <c r="N52" s="451"/>
    </row>
    <row r="53" spans="1:14">
      <c r="A53" s="375">
        <v>2310</v>
      </c>
      <c r="B53" s="283" t="s">
        <v>396</v>
      </c>
      <c r="C53" s="159">
        <f t="shared" si="1"/>
        <v>14851</v>
      </c>
      <c r="D53" s="159">
        <v>3442</v>
      </c>
      <c r="E53" s="159">
        <v>26</v>
      </c>
      <c r="F53" s="159">
        <v>825</v>
      </c>
      <c r="G53" s="159">
        <v>1140</v>
      </c>
      <c r="H53" s="159">
        <v>851</v>
      </c>
      <c r="I53" s="159">
        <v>2701</v>
      </c>
      <c r="J53" s="159">
        <v>184</v>
      </c>
      <c r="K53" s="159">
        <v>791</v>
      </c>
      <c r="L53" s="159">
        <v>4891</v>
      </c>
      <c r="M53" s="448" t="s">
        <v>441</v>
      </c>
      <c r="N53" s="449"/>
    </row>
    <row r="54" spans="1:14">
      <c r="A54" s="376">
        <v>2394</v>
      </c>
      <c r="B54" s="284" t="s">
        <v>397</v>
      </c>
      <c r="C54" s="74">
        <f t="shared" si="1"/>
        <v>63343</v>
      </c>
      <c r="D54" s="74">
        <v>8576</v>
      </c>
      <c r="E54" s="74">
        <v>21</v>
      </c>
      <c r="F54" s="74">
        <v>4896</v>
      </c>
      <c r="G54" s="74">
        <v>1025</v>
      </c>
      <c r="H54" s="74">
        <v>20505</v>
      </c>
      <c r="I54" s="74">
        <v>1817</v>
      </c>
      <c r="J54" s="74">
        <v>527</v>
      </c>
      <c r="K54" s="74">
        <v>7641</v>
      </c>
      <c r="L54" s="74">
        <v>18335</v>
      </c>
      <c r="M54" s="443" t="s">
        <v>442</v>
      </c>
      <c r="N54" s="444"/>
    </row>
    <row r="55" spans="1:14" ht="15" customHeight="1">
      <c r="A55" s="375">
        <v>2395</v>
      </c>
      <c r="B55" s="283" t="s">
        <v>535</v>
      </c>
      <c r="C55" s="191">
        <f t="shared" si="1"/>
        <v>392347</v>
      </c>
      <c r="D55" s="191">
        <v>50241</v>
      </c>
      <c r="E55" s="191">
        <v>352</v>
      </c>
      <c r="F55" s="191">
        <v>26088</v>
      </c>
      <c r="G55" s="191">
        <v>45000</v>
      </c>
      <c r="H55" s="191">
        <v>88561</v>
      </c>
      <c r="I55" s="191">
        <v>11774</v>
      </c>
      <c r="J55" s="191">
        <v>77126</v>
      </c>
      <c r="K55" s="191">
        <v>38924</v>
      </c>
      <c r="L55" s="191">
        <v>54281</v>
      </c>
      <c r="M55" s="448" t="s">
        <v>443</v>
      </c>
      <c r="N55" s="449"/>
    </row>
    <row r="56" spans="1:14">
      <c r="A56" s="376">
        <v>2396</v>
      </c>
      <c r="B56" s="284" t="s">
        <v>398</v>
      </c>
      <c r="C56" s="74">
        <f t="shared" si="1"/>
        <v>20001</v>
      </c>
      <c r="D56" s="74">
        <v>3936</v>
      </c>
      <c r="E56" s="74">
        <v>0</v>
      </c>
      <c r="F56" s="74">
        <v>2670</v>
      </c>
      <c r="G56" s="74">
        <v>1123</v>
      </c>
      <c r="H56" s="74">
        <v>4136</v>
      </c>
      <c r="I56" s="74">
        <v>1926</v>
      </c>
      <c r="J56" s="74">
        <v>32</v>
      </c>
      <c r="K56" s="74">
        <v>0</v>
      </c>
      <c r="L56" s="74">
        <v>6178</v>
      </c>
      <c r="M56" s="443" t="s">
        <v>444</v>
      </c>
      <c r="N56" s="444"/>
    </row>
    <row r="57" spans="1:14">
      <c r="A57" s="375">
        <v>2399</v>
      </c>
      <c r="B57" s="283" t="s">
        <v>534</v>
      </c>
      <c r="C57" s="191">
        <f t="shared" si="1"/>
        <v>35038</v>
      </c>
      <c r="D57" s="191">
        <v>11515</v>
      </c>
      <c r="E57" s="191">
        <v>0</v>
      </c>
      <c r="F57" s="191">
        <v>0</v>
      </c>
      <c r="G57" s="191">
        <v>4606</v>
      </c>
      <c r="H57" s="191">
        <v>1905</v>
      </c>
      <c r="I57" s="191">
        <v>707</v>
      </c>
      <c r="J57" s="191">
        <v>4082</v>
      </c>
      <c r="K57" s="191">
        <v>7274</v>
      </c>
      <c r="L57" s="191">
        <v>4949</v>
      </c>
      <c r="M57" s="448" t="s">
        <v>533</v>
      </c>
      <c r="N57" s="449"/>
    </row>
    <row r="58" spans="1:14">
      <c r="A58" s="227">
        <v>24</v>
      </c>
      <c r="B58" s="282" t="s">
        <v>399</v>
      </c>
      <c r="C58" s="73">
        <f t="shared" si="1"/>
        <v>746591</v>
      </c>
      <c r="D58" s="73">
        <v>221403</v>
      </c>
      <c r="E58" s="73">
        <v>40</v>
      </c>
      <c r="F58" s="73">
        <v>230077</v>
      </c>
      <c r="G58" s="73">
        <v>9428</v>
      </c>
      <c r="H58" s="73">
        <v>185950</v>
      </c>
      <c r="I58" s="73">
        <v>5254</v>
      </c>
      <c r="J58" s="73">
        <v>15371</v>
      </c>
      <c r="K58" s="73">
        <v>33193</v>
      </c>
      <c r="L58" s="73">
        <v>45875</v>
      </c>
      <c r="M58" s="450" t="s">
        <v>445</v>
      </c>
      <c r="N58" s="451"/>
    </row>
    <row r="59" spans="1:14" ht="22.5" customHeight="1">
      <c r="A59" s="228">
        <v>25</v>
      </c>
      <c r="B59" s="285" t="s">
        <v>536</v>
      </c>
      <c r="C59" s="190">
        <f t="shared" ref="C59:K59" si="17">+C60+C61+C62+C63</f>
        <v>351079</v>
      </c>
      <c r="D59" s="190">
        <f t="shared" si="17"/>
        <v>44322</v>
      </c>
      <c r="E59" s="190">
        <f t="shared" si="17"/>
        <v>10115</v>
      </c>
      <c r="F59" s="190">
        <f t="shared" si="17"/>
        <v>46777</v>
      </c>
      <c r="G59" s="190">
        <f t="shared" si="17"/>
        <v>21042</v>
      </c>
      <c r="H59" s="190">
        <f t="shared" si="17"/>
        <v>20076</v>
      </c>
      <c r="I59" s="190">
        <f t="shared" si="17"/>
        <v>10906</v>
      </c>
      <c r="J59" s="190">
        <f t="shared" si="17"/>
        <v>18296</v>
      </c>
      <c r="K59" s="190">
        <f t="shared" si="17"/>
        <v>50867</v>
      </c>
      <c r="L59" s="190">
        <f>+L60+L61+L62+L63</f>
        <v>128678</v>
      </c>
      <c r="M59" s="445" t="s">
        <v>532</v>
      </c>
      <c r="N59" s="446"/>
    </row>
    <row r="60" spans="1:14">
      <c r="A60" s="376">
        <v>2511</v>
      </c>
      <c r="B60" s="284" t="s">
        <v>400</v>
      </c>
      <c r="C60" s="74">
        <f t="shared" si="1"/>
        <v>307128</v>
      </c>
      <c r="D60" s="74">
        <v>38849</v>
      </c>
      <c r="E60" s="74">
        <v>1010</v>
      </c>
      <c r="F60" s="74">
        <v>41140</v>
      </c>
      <c r="G60" s="74">
        <v>20249</v>
      </c>
      <c r="H60" s="74">
        <v>17970</v>
      </c>
      <c r="I60" s="74">
        <v>10260</v>
      </c>
      <c r="J60" s="74">
        <v>10613</v>
      </c>
      <c r="K60" s="74">
        <v>50336</v>
      </c>
      <c r="L60" s="74">
        <v>116701</v>
      </c>
      <c r="M60" s="443" t="s">
        <v>446</v>
      </c>
      <c r="N60" s="444"/>
    </row>
    <row r="61" spans="1:14" ht="21.75" customHeight="1">
      <c r="A61" s="375">
        <v>2591</v>
      </c>
      <c r="B61" s="283" t="s">
        <v>530</v>
      </c>
      <c r="C61" s="249">
        <f t="shared" si="1"/>
        <v>4603</v>
      </c>
      <c r="D61" s="249">
        <v>614</v>
      </c>
      <c r="E61" s="249">
        <v>0</v>
      </c>
      <c r="F61" s="249">
        <v>17</v>
      </c>
      <c r="G61" s="249">
        <v>519</v>
      </c>
      <c r="H61" s="249">
        <v>75</v>
      </c>
      <c r="I61" s="249">
        <v>163</v>
      </c>
      <c r="J61" s="249">
        <v>31</v>
      </c>
      <c r="K61" s="249">
        <v>162</v>
      </c>
      <c r="L61" s="249">
        <v>3022</v>
      </c>
      <c r="M61" s="448" t="s">
        <v>531</v>
      </c>
      <c r="N61" s="449"/>
    </row>
    <row r="62" spans="1:14">
      <c r="A62" s="376">
        <v>2592</v>
      </c>
      <c r="B62" s="284" t="s">
        <v>537</v>
      </c>
      <c r="C62" s="74">
        <f t="shared" ref="C62:C96" si="18">SUM(D62:L62)</f>
        <v>30685</v>
      </c>
      <c r="D62" s="74">
        <v>4736</v>
      </c>
      <c r="E62" s="74">
        <v>9105</v>
      </c>
      <c r="F62" s="74">
        <v>4395</v>
      </c>
      <c r="G62" s="74">
        <v>0</v>
      </c>
      <c r="H62" s="74">
        <v>1966</v>
      </c>
      <c r="I62" s="74">
        <v>427</v>
      </c>
      <c r="J62" s="74">
        <v>7652</v>
      </c>
      <c r="K62" s="74">
        <v>369</v>
      </c>
      <c r="L62" s="74">
        <v>2035</v>
      </c>
      <c r="M62" s="443" t="s">
        <v>447</v>
      </c>
      <c r="N62" s="444"/>
    </row>
    <row r="63" spans="1:14" ht="15" customHeight="1">
      <c r="A63" s="375">
        <v>2599</v>
      </c>
      <c r="B63" s="283" t="s">
        <v>528</v>
      </c>
      <c r="C63" s="191">
        <f t="shared" si="18"/>
        <v>8663</v>
      </c>
      <c r="D63" s="191">
        <v>123</v>
      </c>
      <c r="E63" s="191">
        <v>0</v>
      </c>
      <c r="F63" s="191">
        <v>1225</v>
      </c>
      <c r="G63" s="191">
        <v>274</v>
      </c>
      <c r="H63" s="191">
        <v>65</v>
      </c>
      <c r="I63" s="191">
        <v>56</v>
      </c>
      <c r="J63" s="191">
        <v>0</v>
      </c>
      <c r="K63" s="191">
        <v>0</v>
      </c>
      <c r="L63" s="191">
        <v>6920</v>
      </c>
      <c r="M63" s="448" t="s">
        <v>529</v>
      </c>
      <c r="N63" s="449"/>
    </row>
    <row r="64" spans="1:14" ht="15" customHeight="1">
      <c r="A64" s="227">
        <v>27</v>
      </c>
      <c r="B64" s="282" t="s">
        <v>401</v>
      </c>
      <c r="C64" s="73">
        <f t="shared" ref="C64:K64" si="19">+C65+C66+C67+C68</f>
        <v>31025</v>
      </c>
      <c r="D64" s="73">
        <f t="shared" si="19"/>
        <v>7920</v>
      </c>
      <c r="E64" s="73">
        <f t="shared" si="19"/>
        <v>0</v>
      </c>
      <c r="F64" s="73">
        <f t="shared" si="19"/>
        <v>375</v>
      </c>
      <c r="G64" s="73">
        <f t="shared" si="19"/>
        <v>2886</v>
      </c>
      <c r="H64" s="73">
        <f t="shared" si="19"/>
        <v>5624</v>
      </c>
      <c r="I64" s="73">
        <f t="shared" si="19"/>
        <v>3112</v>
      </c>
      <c r="J64" s="73">
        <f t="shared" si="19"/>
        <v>279</v>
      </c>
      <c r="K64" s="73">
        <f t="shared" si="19"/>
        <v>3897</v>
      </c>
      <c r="L64" s="73">
        <f>+L65+L66+L67+L68</f>
        <v>6932</v>
      </c>
      <c r="M64" s="450" t="s">
        <v>448</v>
      </c>
      <c r="N64" s="451"/>
    </row>
    <row r="65" spans="1:14" ht="22.5">
      <c r="A65" s="375">
        <v>2710</v>
      </c>
      <c r="B65" s="283" t="s">
        <v>526</v>
      </c>
      <c r="C65" s="191">
        <f t="shared" si="18"/>
        <v>5641</v>
      </c>
      <c r="D65" s="191">
        <v>1256</v>
      </c>
      <c r="E65" s="191">
        <v>0</v>
      </c>
      <c r="F65" s="191">
        <v>210</v>
      </c>
      <c r="G65" s="191">
        <v>505</v>
      </c>
      <c r="H65" s="191">
        <v>126</v>
      </c>
      <c r="I65" s="191">
        <v>119</v>
      </c>
      <c r="J65" s="191">
        <v>184</v>
      </c>
      <c r="K65" s="191">
        <v>47</v>
      </c>
      <c r="L65" s="191">
        <v>3194</v>
      </c>
      <c r="M65" s="448" t="s">
        <v>527</v>
      </c>
      <c r="N65" s="449"/>
    </row>
    <row r="66" spans="1:14" ht="22.5">
      <c r="A66" s="376">
        <v>2730</v>
      </c>
      <c r="B66" s="284" t="s">
        <v>525</v>
      </c>
      <c r="C66" s="74">
        <f t="shared" si="18"/>
        <v>11402</v>
      </c>
      <c r="D66" s="74">
        <v>3634</v>
      </c>
      <c r="E66" s="74">
        <v>0</v>
      </c>
      <c r="F66" s="74">
        <v>0</v>
      </c>
      <c r="G66" s="74">
        <v>1318</v>
      </c>
      <c r="H66" s="74">
        <v>5382</v>
      </c>
      <c r="I66" s="74">
        <v>0</v>
      </c>
      <c r="J66" s="74">
        <v>0</v>
      </c>
      <c r="K66" s="74">
        <v>0</v>
      </c>
      <c r="L66" s="74">
        <v>1068</v>
      </c>
      <c r="M66" s="443" t="s">
        <v>562</v>
      </c>
      <c r="N66" s="444"/>
    </row>
    <row r="67" spans="1:14">
      <c r="A67" s="375">
        <v>2740</v>
      </c>
      <c r="B67" s="283" t="s">
        <v>524</v>
      </c>
      <c r="C67" s="191">
        <f t="shared" si="18"/>
        <v>271</v>
      </c>
      <c r="D67" s="191">
        <v>98</v>
      </c>
      <c r="E67" s="191">
        <v>0</v>
      </c>
      <c r="F67" s="191">
        <v>0</v>
      </c>
      <c r="G67" s="191">
        <v>1</v>
      </c>
      <c r="H67" s="191">
        <v>0</v>
      </c>
      <c r="I67" s="191">
        <v>26</v>
      </c>
      <c r="J67" s="191">
        <v>0</v>
      </c>
      <c r="K67" s="191">
        <v>0</v>
      </c>
      <c r="L67" s="191">
        <v>146</v>
      </c>
      <c r="M67" s="448" t="s">
        <v>449</v>
      </c>
      <c r="N67" s="449"/>
    </row>
    <row r="68" spans="1:14" ht="15" customHeight="1">
      <c r="A68" s="376">
        <v>2790</v>
      </c>
      <c r="B68" s="284" t="s">
        <v>523</v>
      </c>
      <c r="C68" s="74">
        <f t="shared" si="18"/>
        <v>13711</v>
      </c>
      <c r="D68" s="74">
        <v>2932</v>
      </c>
      <c r="E68" s="74">
        <v>0</v>
      </c>
      <c r="F68" s="74">
        <v>165</v>
      </c>
      <c r="G68" s="74">
        <v>1062</v>
      </c>
      <c r="H68" s="74">
        <v>116</v>
      </c>
      <c r="I68" s="74">
        <v>2967</v>
      </c>
      <c r="J68" s="74">
        <v>95</v>
      </c>
      <c r="K68" s="74">
        <v>3850</v>
      </c>
      <c r="L68" s="74">
        <v>2524</v>
      </c>
      <c r="M68" s="443" t="s">
        <v>450</v>
      </c>
      <c r="N68" s="444"/>
    </row>
    <row r="69" spans="1:14" ht="15" customHeight="1">
      <c r="A69" s="228">
        <v>28</v>
      </c>
      <c r="B69" s="285" t="s">
        <v>522</v>
      </c>
      <c r="C69" s="190">
        <f>+C70+C71</f>
        <v>3862</v>
      </c>
      <c r="D69" s="190">
        <f t="shared" ref="D69:K69" si="20">+D70+D71</f>
        <v>2269</v>
      </c>
      <c r="E69" s="190">
        <f t="shared" si="20"/>
        <v>0</v>
      </c>
      <c r="F69" s="190">
        <f t="shared" si="20"/>
        <v>0</v>
      </c>
      <c r="G69" s="190">
        <f t="shared" si="20"/>
        <v>425</v>
      </c>
      <c r="H69" s="190">
        <f t="shared" si="20"/>
        <v>156</v>
      </c>
      <c r="I69" s="190">
        <f t="shared" si="20"/>
        <v>193</v>
      </c>
      <c r="J69" s="190">
        <f t="shared" si="20"/>
        <v>0</v>
      </c>
      <c r="K69" s="190">
        <f t="shared" si="20"/>
        <v>27</v>
      </c>
      <c r="L69" s="190">
        <f>+L70+L71</f>
        <v>792</v>
      </c>
      <c r="M69" s="445" t="s">
        <v>451</v>
      </c>
      <c r="N69" s="446"/>
    </row>
    <row r="70" spans="1:14" ht="45">
      <c r="A70" s="376">
        <v>2810</v>
      </c>
      <c r="B70" s="284" t="s">
        <v>520</v>
      </c>
      <c r="C70" s="74">
        <f t="shared" si="18"/>
        <v>2392</v>
      </c>
      <c r="D70" s="74">
        <v>2199</v>
      </c>
      <c r="E70" s="74">
        <f t="shared" ref="E70" si="21">E71+E72</f>
        <v>0</v>
      </c>
      <c r="F70" s="74">
        <v>0</v>
      </c>
      <c r="G70" s="74">
        <v>0</v>
      </c>
      <c r="H70" s="74">
        <v>0</v>
      </c>
      <c r="I70" s="74">
        <v>193</v>
      </c>
      <c r="J70" s="74">
        <v>0</v>
      </c>
      <c r="K70" s="74">
        <v>0</v>
      </c>
      <c r="L70" s="74">
        <v>0</v>
      </c>
      <c r="M70" s="443" t="s">
        <v>521</v>
      </c>
      <c r="N70" s="444"/>
    </row>
    <row r="71" spans="1:14" ht="33.75" customHeight="1">
      <c r="A71" s="375">
        <v>2820</v>
      </c>
      <c r="B71" s="283" t="s">
        <v>519</v>
      </c>
      <c r="C71" s="191">
        <f t="shared" si="18"/>
        <v>1470</v>
      </c>
      <c r="D71" s="191">
        <v>70</v>
      </c>
      <c r="E71" s="191">
        <v>0</v>
      </c>
      <c r="F71" s="191">
        <v>0</v>
      </c>
      <c r="G71" s="191">
        <v>425</v>
      </c>
      <c r="H71" s="191">
        <v>156</v>
      </c>
      <c r="I71" s="191">
        <v>0</v>
      </c>
      <c r="J71" s="191">
        <v>0</v>
      </c>
      <c r="K71" s="191">
        <v>27</v>
      </c>
      <c r="L71" s="191">
        <v>792</v>
      </c>
      <c r="M71" s="448" t="s">
        <v>518</v>
      </c>
      <c r="N71" s="449"/>
    </row>
    <row r="72" spans="1:14" ht="22.5">
      <c r="A72" s="227">
        <v>29</v>
      </c>
      <c r="B72" s="282" t="s">
        <v>516</v>
      </c>
      <c r="C72" s="73">
        <f>+C73+C74</f>
        <v>1704</v>
      </c>
      <c r="D72" s="73">
        <f t="shared" ref="D72:K72" si="22">+D73+D74</f>
        <v>217</v>
      </c>
      <c r="E72" s="73">
        <f t="shared" si="22"/>
        <v>0</v>
      </c>
      <c r="F72" s="73">
        <f t="shared" si="22"/>
        <v>0</v>
      </c>
      <c r="G72" s="73">
        <f t="shared" si="22"/>
        <v>14</v>
      </c>
      <c r="H72" s="73">
        <f t="shared" si="22"/>
        <v>21</v>
      </c>
      <c r="I72" s="73">
        <f t="shared" si="22"/>
        <v>412</v>
      </c>
      <c r="J72" s="73">
        <f t="shared" si="22"/>
        <v>74</v>
      </c>
      <c r="K72" s="73">
        <f t="shared" si="22"/>
        <v>69</v>
      </c>
      <c r="L72" s="73">
        <f>+L73+L74</f>
        <v>897</v>
      </c>
      <c r="M72" s="450" t="s">
        <v>517</v>
      </c>
      <c r="N72" s="451"/>
    </row>
    <row r="73" spans="1:14" ht="22.5">
      <c r="A73" s="375">
        <v>2920</v>
      </c>
      <c r="B73" s="283" t="s">
        <v>515</v>
      </c>
      <c r="C73" s="191">
        <f t="shared" si="18"/>
        <v>1324</v>
      </c>
      <c r="D73" s="191">
        <v>197</v>
      </c>
      <c r="E73" s="191">
        <v>0</v>
      </c>
      <c r="F73" s="191">
        <v>0</v>
      </c>
      <c r="G73" s="191">
        <v>14</v>
      </c>
      <c r="H73" s="191">
        <v>21</v>
      </c>
      <c r="I73" s="191">
        <v>412</v>
      </c>
      <c r="J73" s="191">
        <v>74</v>
      </c>
      <c r="K73" s="191">
        <v>69</v>
      </c>
      <c r="L73" s="191">
        <v>537</v>
      </c>
      <c r="M73" s="448" t="s">
        <v>514</v>
      </c>
      <c r="N73" s="449"/>
    </row>
    <row r="74" spans="1:14">
      <c r="A74" s="376">
        <v>2930</v>
      </c>
      <c r="B74" s="284" t="s">
        <v>512</v>
      </c>
      <c r="C74" s="74">
        <f t="shared" si="18"/>
        <v>380</v>
      </c>
      <c r="D74" s="74">
        <v>20</v>
      </c>
      <c r="E74" s="74">
        <v>0</v>
      </c>
      <c r="F74" s="74">
        <v>0</v>
      </c>
      <c r="G74" s="74">
        <v>0</v>
      </c>
      <c r="H74" s="74">
        <v>0</v>
      </c>
      <c r="I74" s="74">
        <v>0</v>
      </c>
      <c r="J74" s="74">
        <v>0</v>
      </c>
      <c r="K74" s="74">
        <v>0</v>
      </c>
      <c r="L74" s="74">
        <v>360</v>
      </c>
      <c r="M74" s="443" t="s">
        <v>513</v>
      </c>
      <c r="N74" s="444"/>
    </row>
    <row r="75" spans="1:14">
      <c r="A75" s="228">
        <v>30</v>
      </c>
      <c r="B75" s="285" t="s">
        <v>402</v>
      </c>
      <c r="C75" s="190">
        <f t="shared" ref="C75:K75" si="23">+C76+C77</f>
        <v>22943</v>
      </c>
      <c r="D75" s="190">
        <f t="shared" si="23"/>
        <v>11630</v>
      </c>
      <c r="E75" s="190">
        <f t="shared" si="23"/>
        <v>0</v>
      </c>
      <c r="F75" s="190">
        <f t="shared" si="23"/>
        <v>8969</v>
      </c>
      <c r="G75" s="190">
        <f t="shared" si="23"/>
        <v>778</v>
      </c>
      <c r="H75" s="190">
        <f t="shared" si="23"/>
        <v>1249</v>
      </c>
      <c r="I75" s="190">
        <f t="shared" si="23"/>
        <v>164</v>
      </c>
      <c r="J75" s="190">
        <f t="shared" si="23"/>
        <v>84</v>
      </c>
      <c r="K75" s="190">
        <f t="shared" si="23"/>
        <v>69</v>
      </c>
      <c r="L75" s="190">
        <f>+L76+L77</f>
        <v>0</v>
      </c>
      <c r="M75" s="445" t="s">
        <v>452</v>
      </c>
      <c r="N75" s="446"/>
    </row>
    <row r="76" spans="1:14">
      <c r="A76" s="376">
        <v>3011</v>
      </c>
      <c r="B76" s="284" t="s">
        <v>511</v>
      </c>
      <c r="C76" s="74">
        <f t="shared" si="18"/>
        <v>22745</v>
      </c>
      <c r="D76" s="74">
        <v>11597</v>
      </c>
      <c r="E76" s="74">
        <v>0</v>
      </c>
      <c r="F76" s="74">
        <v>8969</v>
      </c>
      <c r="G76" s="74">
        <v>682</v>
      </c>
      <c r="H76" s="74">
        <v>1249</v>
      </c>
      <c r="I76" s="74">
        <v>164</v>
      </c>
      <c r="J76" s="74">
        <v>84</v>
      </c>
      <c r="K76" s="74">
        <v>0</v>
      </c>
      <c r="L76" s="74">
        <v>0</v>
      </c>
      <c r="M76" s="443" t="s">
        <v>453</v>
      </c>
      <c r="N76" s="444"/>
    </row>
    <row r="77" spans="1:14">
      <c r="A77" s="375" t="s">
        <v>621</v>
      </c>
      <c r="B77" s="283" t="s">
        <v>637</v>
      </c>
      <c r="C77" s="191">
        <f t="shared" si="18"/>
        <v>198</v>
      </c>
      <c r="D77" s="191">
        <v>33</v>
      </c>
      <c r="E77" s="191">
        <v>0</v>
      </c>
      <c r="F77" s="191">
        <v>0</v>
      </c>
      <c r="G77" s="191">
        <v>96</v>
      </c>
      <c r="H77" s="191">
        <v>0</v>
      </c>
      <c r="I77" s="191">
        <v>0</v>
      </c>
      <c r="J77" s="191">
        <v>0</v>
      </c>
      <c r="K77" s="191">
        <v>69</v>
      </c>
      <c r="L77" s="191">
        <v>0</v>
      </c>
      <c r="M77" s="448" t="s">
        <v>628</v>
      </c>
      <c r="N77" s="449"/>
    </row>
    <row r="78" spans="1:14">
      <c r="A78" s="227">
        <v>31</v>
      </c>
      <c r="B78" s="282" t="s">
        <v>403</v>
      </c>
      <c r="C78" s="73">
        <f t="shared" ref="C78:K78" si="24">C79</f>
        <v>119320</v>
      </c>
      <c r="D78" s="73">
        <f t="shared" si="24"/>
        <v>9897</v>
      </c>
      <c r="E78" s="73">
        <f t="shared" si="24"/>
        <v>52</v>
      </c>
      <c r="F78" s="73">
        <f t="shared" si="24"/>
        <v>80187</v>
      </c>
      <c r="G78" s="73">
        <f t="shared" si="24"/>
        <v>1853</v>
      </c>
      <c r="H78" s="73">
        <f t="shared" si="24"/>
        <v>2179</v>
      </c>
      <c r="I78" s="73">
        <f t="shared" si="24"/>
        <v>2165</v>
      </c>
      <c r="J78" s="73">
        <f t="shared" si="24"/>
        <v>220</v>
      </c>
      <c r="K78" s="73">
        <f t="shared" si="24"/>
        <v>164</v>
      </c>
      <c r="L78" s="73">
        <f>L79</f>
        <v>22603</v>
      </c>
      <c r="M78" s="450" t="s">
        <v>454</v>
      </c>
      <c r="N78" s="451"/>
    </row>
    <row r="79" spans="1:14">
      <c r="A79" s="375">
        <v>3100</v>
      </c>
      <c r="B79" s="283" t="s">
        <v>403</v>
      </c>
      <c r="C79" s="191">
        <f t="shared" si="18"/>
        <v>119320</v>
      </c>
      <c r="D79" s="191">
        <v>9897</v>
      </c>
      <c r="E79" s="191">
        <v>52</v>
      </c>
      <c r="F79" s="191">
        <v>80187</v>
      </c>
      <c r="G79" s="191">
        <v>1853</v>
      </c>
      <c r="H79" s="191">
        <v>2179</v>
      </c>
      <c r="I79" s="191">
        <v>2165</v>
      </c>
      <c r="J79" s="191">
        <v>220</v>
      </c>
      <c r="K79" s="191">
        <v>164</v>
      </c>
      <c r="L79" s="191">
        <v>22603</v>
      </c>
      <c r="M79" s="448" t="s">
        <v>455</v>
      </c>
      <c r="N79" s="449"/>
    </row>
    <row r="80" spans="1:14">
      <c r="A80" s="227">
        <v>32</v>
      </c>
      <c r="B80" s="282" t="s">
        <v>404</v>
      </c>
      <c r="C80" s="73">
        <f t="shared" ref="C80:K80" si="25">+C81+C82</f>
        <v>5618</v>
      </c>
      <c r="D80" s="73">
        <f t="shared" si="25"/>
        <v>2761</v>
      </c>
      <c r="E80" s="73">
        <f t="shared" si="25"/>
        <v>22</v>
      </c>
      <c r="F80" s="73">
        <f t="shared" si="25"/>
        <v>0</v>
      </c>
      <c r="G80" s="73">
        <f t="shared" si="25"/>
        <v>266</v>
      </c>
      <c r="H80" s="73">
        <f t="shared" si="25"/>
        <v>1309</v>
      </c>
      <c r="I80" s="73">
        <f t="shared" si="25"/>
        <v>0</v>
      </c>
      <c r="J80" s="73">
        <f t="shared" si="25"/>
        <v>0</v>
      </c>
      <c r="K80" s="73">
        <f t="shared" si="25"/>
        <v>0</v>
      </c>
      <c r="L80" s="73">
        <f>+L81+L82</f>
        <v>1260</v>
      </c>
      <c r="M80" s="450" t="s">
        <v>456</v>
      </c>
      <c r="N80" s="451"/>
    </row>
    <row r="81" spans="1:14">
      <c r="A81" s="375">
        <v>3250</v>
      </c>
      <c r="B81" s="283" t="s">
        <v>509</v>
      </c>
      <c r="C81" s="191">
        <f>SUM(D81:L81)</f>
        <v>5138</v>
      </c>
      <c r="D81" s="191">
        <v>2739</v>
      </c>
      <c r="E81" s="191">
        <v>0</v>
      </c>
      <c r="F81" s="191">
        <v>0</v>
      </c>
      <c r="G81" s="191">
        <v>266</v>
      </c>
      <c r="H81" s="191">
        <v>1309</v>
      </c>
      <c r="I81" s="191">
        <v>0</v>
      </c>
      <c r="J81" s="191">
        <v>0</v>
      </c>
      <c r="K81" s="191">
        <v>0</v>
      </c>
      <c r="L81" s="191">
        <v>824</v>
      </c>
      <c r="M81" s="448" t="s">
        <v>510</v>
      </c>
      <c r="N81" s="449"/>
    </row>
    <row r="82" spans="1:14">
      <c r="A82" s="376">
        <v>3290</v>
      </c>
      <c r="B82" s="284" t="s">
        <v>405</v>
      </c>
      <c r="C82" s="74">
        <f>SUM(D82:L82)</f>
        <v>480</v>
      </c>
      <c r="D82" s="74">
        <v>22</v>
      </c>
      <c r="E82" s="74">
        <v>22</v>
      </c>
      <c r="F82" s="74">
        <v>0</v>
      </c>
      <c r="G82" s="74">
        <v>0</v>
      </c>
      <c r="H82" s="74">
        <v>0</v>
      </c>
      <c r="I82" s="74">
        <v>0</v>
      </c>
      <c r="J82" s="74">
        <v>0</v>
      </c>
      <c r="K82" s="74">
        <v>0</v>
      </c>
      <c r="L82" s="74">
        <v>436</v>
      </c>
      <c r="M82" s="443" t="s">
        <v>457</v>
      </c>
      <c r="N82" s="444"/>
    </row>
    <row r="83" spans="1:14">
      <c r="A83" s="228">
        <v>33</v>
      </c>
      <c r="B83" s="285" t="s">
        <v>508</v>
      </c>
      <c r="C83" s="190">
        <f t="shared" ref="C83:L83" si="26">+C84+C85+C86</f>
        <v>22151</v>
      </c>
      <c r="D83" s="190">
        <f t="shared" si="26"/>
        <v>3419</v>
      </c>
      <c r="E83" s="190">
        <f t="shared" si="26"/>
        <v>0</v>
      </c>
      <c r="F83" s="190">
        <f t="shared" si="26"/>
        <v>3647</v>
      </c>
      <c r="G83" s="190">
        <f t="shared" si="26"/>
        <v>729</v>
      </c>
      <c r="H83" s="190">
        <f t="shared" si="26"/>
        <v>2070</v>
      </c>
      <c r="I83" s="190">
        <f t="shared" si="26"/>
        <v>134</v>
      </c>
      <c r="J83" s="190">
        <f t="shared" si="26"/>
        <v>961</v>
      </c>
      <c r="K83" s="190">
        <f t="shared" si="26"/>
        <v>2135</v>
      </c>
      <c r="L83" s="190">
        <f t="shared" si="26"/>
        <v>9056</v>
      </c>
      <c r="M83" s="445" t="s">
        <v>458</v>
      </c>
      <c r="N83" s="446"/>
    </row>
    <row r="84" spans="1:14">
      <c r="A84" s="376" t="s">
        <v>622</v>
      </c>
      <c r="B84" s="284" t="s">
        <v>632</v>
      </c>
      <c r="C84" s="74">
        <f>SUM(D84:L84)</f>
        <v>1329</v>
      </c>
      <c r="D84" s="74">
        <v>130</v>
      </c>
      <c r="E84" s="74">
        <v>0</v>
      </c>
      <c r="F84" s="74">
        <v>0</v>
      </c>
      <c r="G84" s="74">
        <v>0</v>
      </c>
      <c r="H84" s="74">
        <v>63</v>
      </c>
      <c r="I84" s="74">
        <v>27</v>
      </c>
      <c r="J84" s="74">
        <v>0</v>
      </c>
      <c r="K84" s="74">
        <v>0</v>
      </c>
      <c r="L84" s="74">
        <v>1109</v>
      </c>
      <c r="M84" s="443" t="s">
        <v>629</v>
      </c>
      <c r="N84" s="444"/>
    </row>
    <row r="85" spans="1:14">
      <c r="A85" s="228" t="s">
        <v>623</v>
      </c>
      <c r="B85" s="285" t="s">
        <v>633</v>
      </c>
      <c r="C85" s="190">
        <f t="shared" ref="C85:C86" si="27">SUM(D85:L85)</f>
        <v>19590</v>
      </c>
      <c r="D85" s="190">
        <v>2388</v>
      </c>
      <c r="E85" s="190">
        <v>0</v>
      </c>
      <c r="F85" s="190">
        <v>3647</v>
      </c>
      <c r="G85" s="190">
        <v>398</v>
      </c>
      <c r="H85" s="190">
        <v>2007</v>
      </c>
      <c r="I85" s="190">
        <v>107</v>
      </c>
      <c r="J85" s="190">
        <v>961</v>
      </c>
      <c r="K85" s="190">
        <v>2135</v>
      </c>
      <c r="L85" s="190">
        <v>7947</v>
      </c>
      <c r="M85" s="445" t="s">
        <v>630</v>
      </c>
      <c r="N85" s="446"/>
    </row>
    <row r="86" spans="1:14">
      <c r="A86" s="376">
        <v>3315</v>
      </c>
      <c r="B86" s="284" t="s">
        <v>506</v>
      </c>
      <c r="C86" s="74">
        <f t="shared" si="27"/>
        <v>1232</v>
      </c>
      <c r="D86" s="74">
        <v>901</v>
      </c>
      <c r="E86" s="74">
        <v>0</v>
      </c>
      <c r="F86" s="74">
        <v>0</v>
      </c>
      <c r="G86" s="74">
        <v>331</v>
      </c>
      <c r="H86" s="74">
        <v>0</v>
      </c>
      <c r="I86" s="74">
        <v>0</v>
      </c>
      <c r="J86" s="74">
        <v>0</v>
      </c>
      <c r="K86" s="74">
        <v>0</v>
      </c>
      <c r="L86" s="74">
        <v>0</v>
      </c>
      <c r="M86" s="443" t="s">
        <v>507</v>
      </c>
      <c r="N86" s="444"/>
    </row>
    <row r="87" spans="1:14" ht="25.5">
      <c r="A87" s="245" t="s">
        <v>86</v>
      </c>
      <c r="B87" s="246" t="s">
        <v>503</v>
      </c>
      <c r="C87" s="190">
        <f t="shared" ref="C87:K87" si="28">+C88</f>
        <v>534966</v>
      </c>
      <c r="D87" s="190">
        <f t="shared" si="28"/>
        <v>255324</v>
      </c>
      <c r="E87" s="190">
        <f t="shared" si="28"/>
        <v>0</v>
      </c>
      <c r="F87" s="190">
        <f t="shared" si="28"/>
        <v>11508</v>
      </c>
      <c r="G87" s="190">
        <f t="shared" si="28"/>
        <v>20110</v>
      </c>
      <c r="H87" s="190">
        <f t="shared" si="28"/>
        <v>181822</v>
      </c>
      <c r="I87" s="190">
        <f t="shared" si="28"/>
        <v>13330</v>
      </c>
      <c r="J87" s="190">
        <f t="shared" si="28"/>
        <v>17851</v>
      </c>
      <c r="K87" s="190">
        <f t="shared" si="28"/>
        <v>18736</v>
      </c>
      <c r="L87" s="190">
        <f>+L88</f>
        <v>16285</v>
      </c>
      <c r="M87" s="584" t="s">
        <v>505</v>
      </c>
      <c r="N87" s="585"/>
    </row>
    <row r="88" spans="1:14">
      <c r="A88" s="227">
        <v>35</v>
      </c>
      <c r="B88" s="282" t="s">
        <v>503</v>
      </c>
      <c r="C88" s="73">
        <f t="shared" si="18"/>
        <v>534966</v>
      </c>
      <c r="D88" s="73">
        <v>255324</v>
      </c>
      <c r="E88" s="73">
        <v>0</v>
      </c>
      <c r="F88" s="73">
        <v>11508</v>
      </c>
      <c r="G88" s="73">
        <v>20110</v>
      </c>
      <c r="H88" s="73">
        <v>181822</v>
      </c>
      <c r="I88" s="73">
        <v>13330</v>
      </c>
      <c r="J88" s="73">
        <v>17851</v>
      </c>
      <c r="K88" s="73">
        <v>18736</v>
      </c>
      <c r="L88" s="73">
        <v>16285</v>
      </c>
      <c r="M88" s="450" t="s">
        <v>504</v>
      </c>
      <c r="N88" s="451"/>
    </row>
    <row r="89" spans="1:14" ht="25.5">
      <c r="A89" s="245" t="s">
        <v>87</v>
      </c>
      <c r="B89" s="246" t="s">
        <v>501</v>
      </c>
      <c r="C89" s="190">
        <f t="shared" ref="C89:K89" si="29">+C90+C92+C95</f>
        <v>473362</v>
      </c>
      <c r="D89" s="190">
        <f t="shared" si="29"/>
        <v>38189</v>
      </c>
      <c r="E89" s="190">
        <f t="shared" si="29"/>
        <v>3397</v>
      </c>
      <c r="F89" s="190">
        <f t="shared" si="29"/>
        <v>399339</v>
      </c>
      <c r="G89" s="190">
        <f t="shared" si="29"/>
        <v>1901</v>
      </c>
      <c r="H89" s="190">
        <f t="shared" si="29"/>
        <v>12023</v>
      </c>
      <c r="I89" s="190">
        <f t="shared" si="29"/>
        <v>1463</v>
      </c>
      <c r="J89" s="190">
        <f t="shared" si="29"/>
        <v>1939</v>
      </c>
      <c r="K89" s="190">
        <f t="shared" si="29"/>
        <v>1738</v>
      </c>
      <c r="L89" s="190">
        <f>+L90+L92+L95</f>
        <v>13373</v>
      </c>
      <c r="M89" s="584" t="s">
        <v>502</v>
      </c>
      <c r="N89" s="585"/>
    </row>
    <row r="90" spans="1:14">
      <c r="A90" s="227">
        <v>37</v>
      </c>
      <c r="B90" s="282" t="s">
        <v>406</v>
      </c>
      <c r="C90" s="73">
        <f t="shared" ref="C90:K90" si="30">+C91</f>
        <v>48996</v>
      </c>
      <c r="D90" s="73">
        <f t="shared" si="30"/>
        <v>468</v>
      </c>
      <c r="E90" s="73">
        <f t="shared" si="30"/>
        <v>3397</v>
      </c>
      <c r="F90" s="73">
        <f t="shared" si="30"/>
        <v>42240</v>
      </c>
      <c r="G90" s="73">
        <f t="shared" si="30"/>
        <v>1226</v>
      </c>
      <c r="H90" s="73">
        <f t="shared" si="30"/>
        <v>0</v>
      </c>
      <c r="I90" s="73">
        <f t="shared" si="30"/>
        <v>25</v>
      </c>
      <c r="J90" s="73">
        <f t="shared" si="30"/>
        <v>147</v>
      </c>
      <c r="K90" s="73">
        <f t="shared" si="30"/>
        <v>763</v>
      </c>
      <c r="L90" s="73">
        <f>+L91</f>
        <v>730</v>
      </c>
      <c r="M90" s="450" t="s">
        <v>459</v>
      </c>
      <c r="N90" s="451"/>
    </row>
    <row r="91" spans="1:14">
      <c r="A91" s="375">
        <v>3700</v>
      </c>
      <c r="B91" s="283" t="s">
        <v>406</v>
      </c>
      <c r="C91" s="191">
        <f t="shared" si="18"/>
        <v>48996</v>
      </c>
      <c r="D91" s="191">
        <v>468</v>
      </c>
      <c r="E91" s="191">
        <v>3397</v>
      </c>
      <c r="F91" s="191">
        <v>42240</v>
      </c>
      <c r="G91" s="191">
        <v>1226</v>
      </c>
      <c r="H91" s="191">
        <v>0</v>
      </c>
      <c r="I91" s="191">
        <v>25</v>
      </c>
      <c r="J91" s="191">
        <v>147</v>
      </c>
      <c r="K91" s="191">
        <v>763</v>
      </c>
      <c r="L91" s="191">
        <v>730</v>
      </c>
      <c r="M91" s="582" t="s">
        <v>459</v>
      </c>
      <c r="N91" s="583"/>
    </row>
    <row r="92" spans="1:14" ht="22.5">
      <c r="A92" s="227">
        <v>38</v>
      </c>
      <c r="B92" s="282" t="s">
        <v>499</v>
      </c>
      <c r="C92" s="73">
        <f t="shared" ref="C92:K92" si="31">+C93+C94</f>
        <v>394639</v>
      </c>
      <c r="D92" s="73">
        <f t="shared" si="31"/>
        <v>36464</v>
      </c>
      <c r="E92" s="73">
        <f t="shared" si="31"/>
        <v>0</v>
      </c>
      <c r="F92" s="73">
        <f t="shared" si="31"/>
        <v>339349</v>
      </c>
      <c r="G92" s="73">
        <f t="shared" si="31"/>
        <v>422</v>
      </c>
      <c r="H92" s="73">
        <f t="shared" si="31"/>
        <v>10718</v>
      </c>
      <c r="I92" s="73">
        <f t="shared" si="31"/>
        <v>1359</v>
      </c>
      <c r="J92" s="73">
        <f t="shared" si="31"/>
        <v>1396</v>
      </c>
      <c r="K92" s="73">
        <f t="shared" si="31"/>
        <v>896</v>
      </c>
      <c r="L92" s="73">
        <f>+L93+L94</f>
        <v>4035</v>
      </c>
      <c r="M92" s="345" t="s">
        <v>500</v>
      </c>
      <c r="N92" s="346"/>
    </row>
    <row r="93" spans="1:14">
      <c r="A93" s="375" t="s">
        <v>625</v>
      </c>
      <c r="B93" s="283" t="s">
        <v>635</v>
      </c>
      <c r="C93" s="191">
        <f t="shared" si="18"/>
        <v>381515</v>
      </c>
      <c r="D93" s="191">
        <v>36410</v>
      </c>
      <c r="E93" s="191">
        <v>0</v>
      </c>
      <c r="F93" s="191">
        <v>332580</v>
      </c>
      <c r="G93" s="191">
        <v>151</v>
      </c>
      <c r="H93" s="191">
        <v>9259</v>
      </c>
      <c r="I93" s="191">
        <v>1255</v>
      </c>
      <c r="J93" s="191">
        <v>724</v>
      </c>
      <c r="K93" s="191">
        <v>87</v>
      </c>
      <c r="L93" s="191">
        <v>1049</v>
      </c>
      <c r="M93" s="582" t="s">
        <v>636</v>
      </c>
      <c r="N93" s="583"/>
    </row>
    <row r="94" spans="1:14">
      <c r="A94" s="376">
        <v>3830</v>
      </c>
      <c r="B94" s="284" t="s">
        <v>407</v>
      </c>
      <c r="C94" s="74">
        <f t="shared" si="18"/>
        <v>13124</v>
      </c>
      <c r="D94" s="74">
        <v>54</v>
      </c>
      <c r="E94" s="74">
        <v>0</v>
      </c>
      <c r="F94" s="74">
        <v>6769</v>
      </c>
      <c r="G94" s="74">
        <v>271</v>
      </c>
      <c r="H94" s="74">
        <v>1459</v>
      </c>
      <c r="I94" s="74">
        <v>104</v>
      </c>
      <c r="J94" s="74">
        <v>672</v>
      </c>
      <c r="K94" s="74">
        <v>809</v>
      </c>
      <c r="L94" s="74">
        <v>2986</v>
      </c>
      <c r="M94" s="443" t="s">
        <v>460</v>
      </c>
      <c r="N94" s="444"/>
    </row>
    <row r="95" spans="1:14" ht="22.5">
      <c r="A95" s="228">
        <v>39</v>
      </c>
      <c r="B95" s="285" t="s">
        <v>498</v>
      </c>
      <c r="C95" s="190">
        <f t="shared" ref="C95:K95" si="32">+C96</f>
        <v>29727</v>
      </c>
      <c r="D95" s="190">
        <f t="shared" si="32"/>
        <v>1257</v>
      </c>
      <c r="E95" s="190">
        <f t="shared" si="32"/>
        <v>0</v>
      </c>
      <c r="F95" s="190">
        <f t="shared" si="32"/>
        <v>17750</v>
      </c>
      <c r="G95" s="190">
        <f t="shared" si="32"/>
        <v>253</v>
      </c>
      <c r="H95" s="190">
        <f t="shared" si="32"/>
        <v>1305</v>
      </c>
      <c r="I95" s="190">
        <f t="shared" si="32"/>
        <v>79</v>
      </c>
      <c r="J95" s="190">
        <f t="shared" si="32"/>
        <v>396</v>
      </c>
      <c r="K95" s="190">
        <f t="shared" si="32"/>
        <v>79</v>
      </c>
      <c r="L95" s="190">
        <f>+L96</f>
        <v>8608</v>
      </c>
      <c r="M95" s="582" t="s">
        <v>461</v>
      </c>
      <c r="N95" s="583"/>
    </row>
    <row r="96" spans="1:14" ht="21.75" customHeight="1">
      <c r="A96" s="376">
        <v>3900</v>
      </c>
      <c r="B96" s="284" t="s">
        <v>498</v>
      </c>
      <c r="C96" s="74">
        <f t="shared" si="18"/>
        <v>29727</v>
      </c>
      <c r="D96" s="74">
        <v>1257</v>
      </c>
      <c r="E96" s="74">
        <v>0</v>
      </c>
      <c r="F96" s="74">
        <v>17750</v>
      </c>
      <c r="G96" s="74">
        <v>253</v>
      </c>
      <c r="H96" s="74">
        <v>1305</v>
      </c>
      <c r="I96" s="74">
        <v>79</v>
      </c>
      <c r="J96" s="74">
        <v>396</v>
      </c>
      <c r="K96" s="74">
        <v>79</v>
      </c>
      <c r="L96" s="74">
        <v>8608</v>
      </c>
      <c r="M96" s="443" t="s">
        <v>461</v>
      </c>
      <c r="N96" s="444"/>
    </row>
    <row r="97" spans="1:14" s="1" customFormat="1" ht="35.25" customHeight="1">
      <c r="A97" s="511" t="s">
        <v>563</v>
      </c>
      <c r="B97" s="512"/>
      <c r="C97" s="339">
        <f t="shared" ref="C97:L97" si="33">+C9+C15+C87+C89</f>
        <v>25817597</v>
      </c>
      <c r="D97" s="339">
        <f t="shared" si="33"/>
        <v>8383016</v>
      </c>
      <c r="E97" s="339">
        <f t="shared" si="33"/>
        <v>1121715</v>
      </c>
      <c r="F97" s="339">
        <f t="shared" si="33"/>
        <v>4950511</v>
      </c>
      <c r="G97" s="339">
        <f t="shared" si="33"/>
        <v>4158406</v>
      </c>
      <c r="H97" s="339">
        <f t="shared" si="33"/>
        <v>1988854</v>
      </c>
      <c r="I97" s="339">
        <f t="shared" si="33"/>
        <v>280769</v>
      </c>
      <c r="J97" s="339">
        <f t="shared" si="33"/>
        <v>2311550</v>
      </c>
      <c r="K97" s="339">
        <f t="shared" si="33"/>
        <v>998579</v>
      </c>
      <c r="L97" s="339">
        <f t="shared" si="33"/>
        <v>1624197</v>
      </c>
      <c r="M97" s="353" t="s">
        <v>0</v>
      </c>
      <c r="N97" s="353"/>
    </row>
  </sheetData>
  <mergeCells count="97">
    <mergeCell ref="M38:N38"/>
    <mergeCell ref="M39:N39"/>
    <mergeCell ref="M46:N46"/>
    <mergeCell ref="M45:N45"/>
    <mergeCell ref="M40:N40"/>
    <mergeCell ref="M41:N41"/>
    <mergeCell ref="M42:N42"/>
    <mergeCell ref="M43:N43"/>
    <mergeCell ref="M44:N44"/>
    <mergeCell ref="M34:N34"/>
    <mergeCell ref="M33:N33"/>
    <mergeCell ref="M35:N35"/>
    <mergeCell ref="M36:N36"/>
    <mergeCell ref="M37:N37"/>
    <mergeCell ref="M22:N22"/>
    <mergeCell ref="M23:N23"/>
    <mergeCell ref="M24:N24"/>
    <mergeCell ref="M26:N26"/>
    <mergeCell ref="M28:N28"/>
    <mergeCell ref="M25:N25"/>
    <mergeCell ref="M31:N31"/>
    <mergeCell ref="M32:N32"/>
    <mergeCell ref="M27:N27"/>
    <mergeCell ref="M30:N30"/>
    <mergeCell ref="M29:N29"/>
    <mergeCell ref="M21:N21"/>
    <mergeCell ref="M17:N17"/>
    <mergeCell ref="M16:N16"/>
    <mergeCell ref="M18:N18"/>
    <mergeCell ref="M19:N19"/>
    <mergeCell ref="M20:N20"/>
    <mergeCell ref="M10:N10"/>
    <mergeCell ref="M15:N15"/>
    <mergeCell ref="M11:N11"/>
    <mergeCell ref="M12:N12"/>
    <mergeCell ref="M13:N13"/>
    <mergeCell ref="M14:N14"/>
    <mergeCell ref="A6:B6"/>
    <mergeCell ref="C6:L6"/>
    <mergeCell ref="B7:B8"/>
    <mergeCell ref="M7:N8"/>
    <mergeCell ref="M9:N9"/>
    <mergeCell ref="A1:N1"/>
    <mergeCell ref="A2:N2"/>
    <mergeCell ref="A3:N3"/>
    <mergeCell ref="A4:N4"/>
    <mergeCell ref="A5:N5"/>
    <mergeCell ref="M47:N47"/>
    <mergeCell ref="M48:N48"/>
    <mergeCell ref="M49:N49"/>
    <mergeCell ref="M50:N50"/>
    <mergeCell ref="M51:N51"/>
    <mergeCell ref="M58:N58"/>
    <mergeCell ref="M57:N57"/>
    <mergeCell ref="M52:N52"/>
    <mergeCell ref="M53:N53"/>
    <mergeCell ref="M54:N54"/>
    <mergeCell ref="M55:N55"/>
    <mergeCell ref="M56:N56"/>
    <mergeCell ref="M59:N59"/>
    <mergeCell ref="M60:N60"/>
    <mergeCell ref="M61:N61"/>
    <mergeCell ref="M62:N62"/>
    <mergeCell ref="M63:N63"/>
    <mergeCell ref="M64:N64"/>
    <mergeCell ref="M65:N65"/>
    <mergeCell ref="M66:N66"/>
    <mergeCell ref="M67:N67"/>
    <mergeCell ref="M68:N68"/>
    <mergeCell ref="M69:N69"/>
    <mergeCell ref="M70:N70"/>
    <mergeCell ref="M71:N71"/>
    <mergeCell ref="M72:N72"/>
    <mergeCell ref="M73:N73"/>
    <mergeCell ref="M74:N74"/>
    <mergeCell ref="M75:N75"/>
    <mergeCell ref="M76:N76"/>
    <mergeCell ref="M77:N77"/>
    <mergeCell ref="M87:N87"/>
    <mergeCell ref="M84:N84"/>
    <mergeCell ref="M85:N85"/>
    <mergeCell ref="M86:N86"/>
    <mergeCell ref="M78:N78"/>
    <mergeCell ref="M79:N79"/>
    <mergeCell ref="M80:N80"/>
    <mergeCell ref="M81:N81"/>
    <mergeCell ref="M82:N82"/>
    <mergeCell ref="M83:N83"/>
    <mergeCell ref="M88:N88"/>
    <mergeCell ref="M89:N89"/>
    <mergeCell ref="M90:N90"/>
    <mergeCell ref="A97:B97"/>
    <mergeCell ref="M91:N91"/>
    <mergeCell ref="M93:N93"/>
    <mergeCell ref="M94:N94"/>
    <mergeCell ref="M95:N95"/>
    <mergeCell ref="M96:N96"/>
  </mergeCells>
  <printOptions horizontalCentered="1"/>
  <pageMargins left="0" right="0" top="0.19685039370078741" bottom="0" header="0.51181102362204722" footer="0.51181102362204722"/>
  <pageSetup paperSize="9" scale="57" orientation="landscape" r:id="rId1"/>
  <headerFooter alignWithMargins="0"/>
  <rowBreaks count="2" manualBreakCount="2">
    <brk id="40" max="13" man="1"/>
    <brk id="61" max="1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100"/>
  <sheetViews>
    <sheetView view="pageBreakPreview" zoomScale="80" zoomScaleNormal="100" zoomScaleSheetLayoutView="80" workbookViewId="0">
      <selection activeCell="A6" sqref="A6:B6"/>
    </sheetView>
  </sheetViews>
  <sheetFormatPr defaultRowHeight="15"/>
  <cols>
    <col min="1" max="1" width="5.77734375" style="382" customWidth="1"/>
    <col min="2" max="2" width="40.6640625" style="3" customWidth="1"/>
    <col min="3" max="11" width="8.77734375" style="1" customWidth="1"/>
    <col min="12" max="12" width="35.77734375" style="1" customWidth="1"/>
    <col min="13" max="13" width="5.77734375" style="1" customWidth="1"/>
    <col min="14" max="16384" width="8.88671875" style="1"/>
  </cols>
  <sheetData>
    <row r="1" spans="1:15" s="11" customFormat="1" ht="12" customHeight="1">
      <c r="A1" s="521"/>
      <c r="B1" s="521"/>
      <c r="C1" s="521"/>
      <c r="D1" s="521"/>
      <c r="E1" s="521"/>
      <c r="F1" s="521"/>
      <c r="G1" s="521"/>
      <c r="H1" s="521"/>
      <c r="I1" s="521"/>
      <c r="J1" s="521"/>
      <c r="K1" s="521"/>
      <c r="L1" s="521"/>
      <c r="M1" s="521"/>
      <c r="N1" s="12"/>
      <c r="O1" s="12"/>
    </row>
    <row r="2" spans="1:15" ht="20.25">
      <c r="A2" s="507" t="s">
        <v>115</v>
      </c>
      <c r="B2" s="507"/>
      <c r="C2" s="507"/>
      <c r="D2" s="507"/>
      <c r="E2" s="507"/>
      <c r="F2" s="507"/>
      <c r="G2" s="507"/>
      <c r="H2" s="507"/>
      <c r="I2" s="507"/>
      <c r="J2" s="507"/>
      <c r="K2" s="507"/>
      <c r="L2" s="507"/>
      <c r="M2" s="507"/>
    </row>
    <row r="3" spans="1:15" ht="20.25">
      <c r="A3" s="507" t="s">
        <v>272</v>
      </c>
      <c r="B3" s="507"/>
      <c r="C3" s="507"/>
      <c r="D3" s="507"/>
      <c r="E3" s="507"/>
      <c r="F3" s="507"/>
      <c r="G3" s="507"/>
      <c r="H3" s="507"/>
      <c r="I3" s="507"/>
      <c r="J3" s="507"/>
      <c r="K3" s="507"/>
      <c r="L3" s="507"/>
      <c r="M3" s="507"/>
    </row>
    <row r="4" spans="1:15" ht="15.75">
      <c r="A4" s="508" t="s">
        <v>116</v>
      </c>
      <c r="B4" s="508"/>
      <c r="C4" s="508"/>
      <c r="D4" s="508"/>
      <c r="E4" s="508"/>
      <c r="F4" s="508"/>
      <c r="G4" s="508"/>
      <c r="H4" s="508"/>
      <c r="I4" s="508"/>
      <c r="J4" s="508"/>
      <c r="K4" s="508"/>
      <c r="L4" s="508"/>
      <c r="M4" s="508"/>
    </row>
    <row r="5" spans="1:15" ht="15.75">
      <c r="A5" s="508" t="s">
        <v>271</v>
      </c>
      <c r="B5" s="508"/>
      <c r="C5" s="508"/>
      <c r="D5" s="508"/>
      <c r="E5" s="508"/>
      <c r="F5" s="508"/>
      <c r="G5" s="508"/>
      <c r="H5" s="508"/>
      <c r="I5" s="508"/>
      <c r="J5" s="508"/>
      <c r="K5" s="508"/>
      <c r="L5" s="508"/>
      <c r="M5" s="508"/>
    </row>
    <row r="6" spans="1:15" ht="15.75">
      <c r="A6" s="525" t="s">
        <v>585</v>
      </c>
      <c r="B6" s="525"/>
      <c r="C6" s="510">
        <v>215</v>
      </c>
      <c r="D6" s="510"/>
      <c r="E6" s="510"/>
      <c r="F6" s="510"/>
      <c r="G6" s="510"/>
      <c r="H6" s="510"/>
      <c r="I6" s="510"/>
      <c r="J6" s="510"/>
      <c r="K6" s="510"/>
      <c r="L6" s="36"/>
      <c r="M6" s="45" t="s">
        <v>261</v>
      </c>
    </row>
    <row r="7" spans="1:15" ht="20.25" customHeight="1">
      <c r="A7" s="466" t="s">
        <v>280</v>
      </c>
      <c r="B7" s="600" t="s">
        <v>3</v>
      </c>
      <c r="C7" s="531" t="s">
        <v>52</v>
      </c>
      <c r="D7" s="531" t="s">
        <v>53</v>
      </c>
      <c r="E7" s="531" t="s">
        <v>54</v>
      </c>
      <c r="F7" s="531" t="s">
        <v>55</v>
      </c>
      <c r="G7" s="531"/>
      <c r="H7" s="531"/>
      <c r="I7" s="531" t="s">
        <v>56</v>
      </c>
      <c r="J7" s="531"/>
      <c r="K7" s="531"/>
      <c r="L7" s="499" t="s">
        <v>7</v>
      </c>
      <c r="M7" s="533"/>
    </row>
    <row r="8" spans="1:15" ht="18" customHeight="1">
      <c r="A8" s="467"/>
      <c r="B8" s="601"/>
      <c r="C8" s="532"/>
      <c r="D8" s="532"/>
      <c r="E8" s="532"/>
      <c r="F8" s="536" t="s">
        <v>57</v>
      </c>
      <c r="G8" s="536"/>
      <c r="H8" s="536"/>
      <c r="I8" s="536" t="s">
        <v>58</v>
      </c>
      <c r="J8" s="536"/>
      <c r="K8" s="536"/>
      <c r="L8" s="534"/>
      <c r="M8" s="534"/>
    </row>
    <row r="9" spans="1:15">
      <c r="A9" s="467"/>
      <c r="B9" s="601"/>
      <c r="C9" s="538" t="s">
        <v>59</v>
      </c>
      <c r="D9" s="537" t="s">
        <v>60</v>
      </c>
      <c r="E9" s="537" t="s">
        <v>61</v>
      </c>
      <c r="F9" s="70" t="s">
        <v>0</v>
      </c>
      <c r="G9" s="70" t="s">
        <v>62</v>
      </c>
      <c r="H9" s="70" t="s">
        <v>63</v>
      </c>
      <c r="I9" s="70" t="s">
        <v>0</v>
      </c>
      <c r="J9" s="70" t="s">
        <v>64</v>
      </c>
      <c r="K9" s="70" t="s">
        <v>65</v>
      </c>
      <c r="L9" s="534"/>
      <c r="M9" s="534"/>
    </row>
    <row r="10" spans="1:15">
      <c r="A10" s="468"/>
      <c r="B10" s="602"/>
      <c r="C10" s="539"/>
      <c r="D10" s="536"/>
      <c r="E10" s="536"/>
      <c r="F10" s="71" t="s">
        <v>4</v>
      </c>
      <c r="G10" s="72" t="s">
        <v>66</v>
      </c>
      <c r="H10" s="72" t="s">
        <v>67</v>
      </c>
      <c r="I10" s="71" t="s">
        <v>4</v>
      </c>
      <c r="J10" s="72" t="s">
        <v>68</v>
      </c>
      <c r="K10" s="72" t="s">
        <v>69</v>
      </c>
      <c r="L10" s="535"/>
      <c r="M10" s="535"/>
    </row>
    <row r="11" spans="1:15" s="6" customFormat="1">
      <c r="A11" s="226" t="s">
        <v>367</v>
      </c>
      <c r="B11" s="281" t="s">
        <v>375</v>
      </c>
      <c r="C11" s="234">
        <f t="shared" ref="C11:K11" si="0">C12+C13+C15</f>
        <v>207288005</v>
      </c>
      <c r="D11" s="234">
        <f t="shared" si="0"/>
        <v>13613716</v>
      </c>
      <c r="E11" s="234">
        <f t="shared" si="0"/>
        <v>220901721</v>
      </c>
      <c r="F11" s="234">
        <f t="shared" si="0"/>
        <v>31518756</v>
      </c>
      <c r="G11" s="234">
        <f t="shared" si="0"/>
        <v>20909726</v>
      </c>
      <c r="H11" s="234">
        <f t="shared" si="0"/>
        <v>10609030</v>
      </c>
      <c r="I11" s="234">
        <f t="shared" si="0"/>
        <v>252420477</v>
      </c>
      <c r="J11" s="234">
        <f t="shared" si="0"/>
        <v>20872485</v>
      </c>
      <c r="K11" s="234">
        <f t="shared" si="0"/>
        <v>231547992</v>
      </c>
      <c r="L11" s="454" t="s">
        <v>408</v>
      </c>
      <c r="M11" s="455"/>
    </row>
    <row r="12" spans="1:15" s="6" customFormat="1">
      <c r="A12" s="227" t="s">
        <v>368</v>
      </c>
      <c r="B12" s="282" t="s">
        <v>490</v>
      </c>
      <c r="C12" s="235">
        <v>200467582</v>
      </c>
      <c r="D12" s="235">
        <v>12739033</v>
      </c>
      <c r="E12" s="235">
        <v>213206615</v>
      </c>
      <c r="F12" s="235">
        <v>29418356</v>
      </c>
      <c r="G12" s="235">
        <v>20040481</v>
      </c>
      <c r="H12" s="235">
        <v>9377875</v>
      </c>
      <c r="I12" s="235">
        <v>242624971</v>
      </c>
      <c r="J12" s="235">
        <v>16229126</v>
      </c>
      <c r="K12" s="235">
        <v>226395845</v>
      </c>
      <c r="L12" s="450" t="s">
        <v>307</v>
      </c>
      <c r="M12" s="451"/>
    </row>
    <row r="13" spans="1:15" s="6" customFormat="1">
      <c r="A13" s="228" t="s">
        <v>372</v>
      </c>
      <c r="B13" s="285" t="s">
        <v>378</v>
      </c>
      <c r="C13" s="160">
        <f t="shared" ref="C13:J13" si="1">+C14</f>
        <v>272667</v>
      </c>
      <c r="D13" s="160">
        <f t="shared" si="1"/>
        <v>144992</v>
      </c>
      <c r="E13" s="160">
        <f t="shared" si="1"/>
        <v>417659</v>
      </c>
      <c r="F13" s="160">
        <f t="shared" si="1"/>
        <v>375795</v>
      </c>
      <c r="G13" s="160">
        <f t="shared" si="1"/>
        <v>85215</v>
      </c>
      <c r="H13" s="160">
        <f t="shared" si="1"/>
        <v>290580</v>
      </c>
      <c r="I13" s="160">
        <f t="shared" si="1"/>
        <v>793454</v>
      </c>
      <c r="J13" s="160">
        <f t="shared" si="1"/>
        <v>90931</v>
      </c>
      <c r="K13" s="160">
        <f>+K14</f>
        <v>702523</v>
      </c>
      <c r="L13" s="445" t="s">
        <v>411</v>
      </c>
      <c r="M13" s="446"/>
    </row>
    <row r="14" spans="1:15" s="6" customFormat="1">
      <c r="A14" s="376" t="s">
        <v>371</v>
      </c>
      <c r="B14" s="284" t="s">
        <v>379</v>
      </c>
      <c r="C14" s="74">
        <f>+E14-D14</f>
        <v>272667</v>
      </c>
      <c r="D14" s="74">
        <v>144992</v>
      </c>
      <c r="E14" s="74">
        <f>+I14-F14</f>
        <v>417659</v>
      </c>
      <c r="F14" s="74">
        <f>+H14+G14</f>
        <v>375795</v>
      </c>
      <c r="G14" s="74">
        <v>85215</v>
      </c>
      <c r="H14" s="74">
        <v>290580</v>
      </c>
      <c r="I14" s="74">
        <f>+K14+J14</f>
        <v>793454</v>
      </c>
      <c r="J14" s="74">
        <v>90931</v>
      </c>
      <c r="K14" s="74">
        <v>702523</v>
      </c>
      <c r="L14" s="474" t="s">
        <v>491</v>
      </c>
      <c r="M14" s="475"/>
    </row>
    <row r="15" spans="1:15" s="6" customFormat="1">
      <c r="A15" s="228" t="s">
        <v>373</v>
      </c>
      <c r="B15" s="285" t="s">
        <v>380</v>
      </c>
      <c r="C15" s="160">
        <f t="shared" ref="C15:J15" si="2">+C16</f>
        <v>6547756</v>
      </c>
      <c r="D15" s="160">
        <f t="shared" si="2"/>
        <v>729691</v>
      </c>
      <c r="E15" s="160">
        <f t="shared" si="2"/>
        <v>7277447</v>
      </c>
      <c r="F15" s="160">
        <f t="shared" si="2"/>
        <v>1724605</v>
      </c>
      <c r="G15" s="160">
        <f t="shared" si="2"/>
        <v>784030</v>
      </c>
      <c r="H15" s="160">
        <f t="shared" si="2"/>
        <v>940575</v>
      </c>
      <c r="I15" s="160">
        <f t="shared" si="2"/>
        <v>9002052</v>
      </c>
      <c r="J15" s="160">
        <f t="shared" si="2"/>
        <v>4552428</v>
      </c>
      <c r="K15" s="160">
        <f>+K16</f>
        <v>4449624</v>
      </c>
      <c r="L15" s="476" t="s">
        <v>412</v>
      </c>
      <c r="M15" s="477"/>
    </row>
    <row r="16" spans="1:15">
      <c r="A16" s="376" t="s">
        <v>374</v>
      </c>
      <c r="B16" s="284" t="s">
        <v>489</v>
      </c>
      <c r="C16" s="192">
        <f>+E16-D16</f>
        <v>6547756</v>
      </c>
      <c r="D16" s="192">
        <v>729691</v>
      </c>
      <c r="E16" s="192">
        <f>+I16-F16</f>
        <v>7277447</v>
      </c>
      <c r="F16" s="192">
        <f>+H16+G16</f>
        <v>1724605</v>
      </c>
      <c r="G16" s="192">
        <v>784030</v>
      </c>
      <c r="H16" s="192">
        <v>940575</v>
      </c>
      <c r="I16" s="192">
        <f>+K16+J16</f>
        <v>9002052</v>
      </c>
      <c r="J16" s="192">
        <v>4552428</v>
      </c>
      <c r="K16" s="192">
        <v>4449624</v>
      </c>
      <c r="L16" s="474" t="s">
        <v>413</v>
      </c>
      <c r="M16" s="475"/>
    </row>
    <row r="17" spans="1:13">
      <c r="A17" s="229" t="s">
        <v>85</v>
      </c>
      <c r="B17" s="286" t="s">
        <v>381</v>
      </c>
      <c r="C17" s="160">
        <f>+C18+C27+C30+C33+C36+C39+C41+C44+C47+C48+C49+C51+C54+C60+C61+C66+C71+C74+C77+C80+C82+C85</f>
        <v>45691030</v>
      </c>
      <c r="D17" s="160">
        <f t="shared" ref="D17:K17" si="3">+D18+D27+D30+D33+D36+D39+D41+D44+D47+D48+D49+D51+D54+D60+D61+D66+D71+D74+D77+D80+D82+D85</f>
        <v>5827299</v>
      </c>
      <c r="E17" s="160">
        <f t="shared" si="3"/>
        <v>51518329</v>
      </c>
      <c r="F17" s="160">
        <f t="shared" si="3"/>
        <v>50133991</v>
      </c>
      <c r="G17" s="160">
        <f t="shared" si="3"/>
        <v>3899544</v>
      </c>
      <c r="H17" s="160">
        <f t="shared" si="3"/>
        <v>46234447</v>
      </c>
      <c r="I17" s="160">
        <f t="shared" si="3"/>
        <v>101652320</v>
      </c>
      <c r="J17" s="160">
        <f t="shared" si="3"/>
        <v>2160802</v>
      </c>
      <c r="K17" s="160">
        <f t="shared" si="3"/>
        <v>99491518</v>
      </c>
      <c r="L17" s="452" t="s">
        <v>414</v>
      </c>
      <c r="M17" s="453"/>
    </row>
    <row r="18" spans="1:13">
      <c r="A18" s="227">
        <v>10</v>
      </c>
      <c r="B18" s="282" t="s">
        <v>382</v>
      </c>
      <c r="C18" s="73">
        <f t="shared" ref="C18:J18" si="4">+C19+C20+C21+C22+C23+C24+C25+C26</f>
        <v>472066</v>
      </c>
      <c r="D18" s="73">
        <f t="shared" si="4"/>
        <v>85259</v>
      </c>
      <c r="E18" s="73">
        <f t="shared" si="4"/>
        <v>557325</v>
      </c>
      <c r="F18" s="73">
        <f t="shared" si="4"/>
        <v>959892</v>
      </c>
      <c r="G18" s="73">
        <f t="shared" si="4"/>
        <v>138773</v>
      </c>
      <c r="H18" s="73">
        <f t="shared" si="4"/>
        <v>821119</v>
      </c>
      <c r="I18" s="73">
        <f t="shared" si="4"/>
        <v>1517217</v>
      </c>
      <c r="J18" s="73">
        <f t="shared" si="4"/>
        <v>124138</v>
      </c>
      <c r="K18" s="73">
        <f>+K19+K20+K21+K22+K23+K24+K25+K26</f>
        <v>1393079</v>
      </c>
      <c r="L18" s="450" t="s">
        <v>415</v>
      </c>
      <c r="M18" s="451"/>
    </row>
    <row r="19" spans="1:13">
      <c r="A19" s="375">
        <v>1010</v>
      </c>
      <c r="B19" s="283" t="s">
        <v>383</v>
      </c>
      <c r="C19" s="159">
        <f>+E19-D19</f>
        <v>11330</v>
      </c>
      <c r="D19" s="159">
        <v>1042</v>
      </c>
      <c r="E19" s="159">
        <f>+I19-F19</f>
        <v>12372</v>
      </c>
      <c r="F19" s="159">
        <f>+H19+G19</f>
        <v>20819</v>
      </c>
      <c r="G19" s="159">
        <v>8247</v>
      </c>
      <c r="H19" s="159">
        <v>12572</v>
      </c>
      <c r="I19" s="159">
        <f>+K19+J19</f>
        <v>33191</v>
      </c>
      <c r="J19" s="159">
        <v>10175</v>
      </c>
      <c r="K19" s="159">
        <v>23016</v>
      </c>
      <c r="L19" s="448" t="s">
        <v>416</v>
      </c>
      <c r="M19" s="449"/>
    </row>
    <row r="20" spans="1:13">
      <c r="A20" s="376">
        <v>1030</v>
      </c>
      <c r="B20" s="284" t="s">
        <v>560</v>
      </c>
      <c r="C20" s="74">
        <f t="shared" ref="C20:C26" si="5">+E20-D20</f>
        <v>17088</v>
      </c>
      <c r="D20" s="74">
        <v>3885</v>
      </c>
      <c r="E20" s="74">
        <f t="shared" ref="E20:E26" si="6">+I20-F20</f>
        <v>20973</v>
      </c>
      <c r="F20" s="74">
        <f t="shared" ref="F20:F26" si="7">+H20+G20</f>
        <v>99901</v>
      </c>
      <c r="G20" s="74">
        <v>4224</v>
      </c>
      <c r="H20" s="74">
        <v>95677</v>
      </c>
      <c r="I20" s="74">
        <f t="shared" ref="I20:I26" si="8">+K20+J20</f>
        <v>120874</v>
      </c>
      <c r="J20" s="74">
        <v>4304</v>
      </c>
      <c r="K20" s="74">
        <v>116570</v>
      </c>
      <c r="L20" s="443" t="s">
        <v>417</v>
      </c>
      <c r="M20" s="444"/>
    </row>
    <row r="21" spans="1:13" s="6" customFormat="1">
      <c r="A21" s="375">
        <v>1050</v>
      </c>
      <c r="B21" s="283" t="s">
        <v>384</v>
      </c>
      <c r="C21" s="159">
        <f t="shared" si="5"/>
        <v>55564</v>
      </c>
      <c r="D21" s="159">
        <v>4879</v>
      </c>
      <c r="E21" s="159">
        <f t="shared" si="6"/>
        <v>60443</v>
      </c>
      <c r="F21" s="159">
        <f t="shared" si="7"/>
        <v>104680</v>
      </c>
      <c r="G21" s="159">
        <v>9063</v>
      </c>
      <c r="H21" s="159">
        <v>95617</v>
      </c>
      <c r="I21" s="159">
        <f t="shared" si="8"/>
        <v>165123</v>
      </c>
      <c r="J21" s="159">
        <v>6</v>
      </c>
      <c r="K21" s="159">
        <v>165117</v>
      </c>
      <c r="L21" s="448" t="s">
        <v>418</v>
      </c>
      <c r="M21" s="449"/>
    </row>
    <row r="22" spans="1:13">
      <c r="A22" s="376">
        <v>1061</v>
      </c>
      <c r="B22" s="284" t="s">
        <v>385</v>
      </c>
      <c r="C22" s="74">
        <f t="shared" si="5"/>
        <v>119019</v>
      </c>
      <c r="D22" s="74">
        <v>42498</v>
      </c>
      <c r="E22" s="74">
        <f t="shared" si="6"/>
        <v>161517</v>
      </c>
      <c r="F22" s="74">
        <f t="shared" si="7"/>
        <v>340117</v>
      </c>
      <c r="G22" s="74">
        <v>12563</v>
      </c>
      <c r="H22" s="74">
        <v>327554</v>
      </c>
      <c r="I22" s="74">
        <f t="shared" si="8"/>
        <v>501634</v>
      </c>
      <c r="J22" s="74">
        <v>98476</v>
      </c>
      <c r="K22" s="74">
        <v>403158</v>
      </c>
      <c r="L22" s="443" t="s">
        <v>419</v>
      </c>
      <c r="M22" s="444"/>
    </row>
    <row r="23" spans="1:13">
      <c r="A23" s="375">
        <v>1071</v>
      </c>
      <c r="B23" s="283" t="s">
        <v>386</v>
      </c>
      <c r="C23" s="159">
        <f t="shared" si="5"/>
        <v>214262</v>
      </c>
      <c r="D23" s="159">
        <v>23916</v>
      </c>
      <c r="E23" s="159">
        <f t="shared" si="6"/>
        <v>238178</v>
      </c>
      <c r="F23" s="159">
        <f t="shared" si="7"/>
        <v>343435</v>
      </c>
      <c r="G23" s="159">
        <v>88282</v>
      </c>
      <c r="H23" s="159">
        <v>255153</v>
      </c>
      <c r="I23" s="159">
        <f t="shared" si="8"/>
        <v>581613</v>
      </c>
      <c r="J23" s="159">
        <v>5268</v>
      </c>
      <c r="K23" s="159">
        <v>576345</v>
      </c>
      <c r="L23" s="448" t="s">
        <v>420</v>
      </c>
      <c r="M23" s="449"/>
    </row>
    <row r="24" spans="1:13">
      <c r="A24" s="376">
        <v>1073</v>
      </c>
      <c r="B24" s="284" t="s">
        <v>492</v>
      </c>
      <c r="C24" s="74">
        <f t="shared" si="5"/>
        <v>15188</v>
      </c>
      <c r="D24" s="74">
        <v>41</v>
      </c>
      <c r="E24" s="74">
        <f t="shared" si="6"/>
        <v>15229</v>
      </c>
      <c r="F24" s="74">
        <f t="shared" si="7"/>
        <v>9421</v>
      </c>
      <c r="G24" s="74">
        <v>4330</v>
      </c>
      <c r="H24" s="74">
        <v>5091</v>
      </c>
      <c r="I24" s="74">
        <v>24650</v>
      </c>
      <c r="J24" s="74">
        <v>2260</v>
      </c>
      <c r="K24" s="74">
        <v>22390</v>
      </c>
      <c r="L24" s="443" t="s">
        <v>421</v>
      </c>
      <c r="M24" s="444"/>
    </row>
    <row r="25" spans="1:13">
      <c r="A25" s="375">
        <v>1079</v>
      </c>
      <c r="B25" s="283" t="s">
        <v>494</v>
      </c>
      <c r="C25" s="159">
        <f t="shared" si="5"/>
        <v>31265</v>
      </c>
      <c r="D25" s="159">
        <v>8541</v>
      </c>
      <c r="E25" s="159">
        <f t="shared" si="6"/>
        <v>39806</v>
      </c>
      <c r="F25" s="159">
        <f t="shared" si="7"/>
        <v>33777</v>
      </c>
      <c r="G25" s="159">
        <v>11206</v>
      </c>
      <c r="H25" s="159">
        <v>22571</v>
      </c>
      <c r="I25" s="159">
        <f t="shared" si="8"/>
        <v>73583</v>
      </c>
      <c r="J25" s="159">
        <v>3649</v>
      </c>
      <c r="K25" s="159">
        <v>69934</v>
      </c>
      <c r="L25" s="448" t="s">
        <v>493</v>
      </c>
      <c r="M25" s="449"/>
    </row>
    <row r="26" spans="1:13">
      <c r="A26" s="376">
        <v>1080</v>
      </c>
      <c r="B26" s="284" t="s">
        <v>387</v>
      </c>
      <c r="C26" s="74">
        <f t="shared" si="5"/>
        <v>8350</v>
      </c>
      <c r="D26" s="74">
        <v>457</v>
      </c>
      <c r="E26" s="74">
        <f t="shared" si="6"/>
        <v>8807</v>
      </c>
      <c r="F26" s="74">
        <f t="shared" si="7"/>
        <v>7742</v>
      </c>
      <c r="G26" s="74">
        <v>858</v>
      </c>
      <c r="H26" s="74">
        <v>6884</v>
      </c>
      <c r="I26" s="74">
        <f t="shared" si="8"/>
        <v>16549</v>
      </c>
      <c r="J26" s="74">
        <v>0</v>
      </c>
      <c r="K26" s="74">
        <v>16549</v>
      </c>
      <c r="L26" s="443" t="s">
        <v>422</v>
      </c>
      <c r="M26" s="444"/>
    </row>
    <row r="27" spans="1:13">
      <c r="A27" s="228">
        <v>11</v>
      </c>
      <c r="B27" s="285" t="s">
        <v>388</v>
      </c>
      <c r="C27" s="160">
        <f t="shared" ref="C27:J27" si="9">+C28+C29</f>
        <v>223062</v>
      </c>
      <c r="D27" s="160">
        <f t="shared" si="9"/>
        <v>44117</v>
      </c>
      <c r="E27" s="160">
        <f t="shared" si="9"/>
        <v>267179</v>
      </c>
      <c r="F27" s="160">
        <f t="shared" si="9"/>
        <v>355334</v>
      </c>
      <c r="G27" s="160">
        <f t="shared" si="9"/>
        <v>61753</v>
      </c>
      <c r="H27" s="160">
        <f t="shared" si="9"/>
        <v>293581</v>
      </c>
      <c r="I27" s="160">
        <f t="shared" si="9"/>
        <v>622513</v>
      </c>
      <c r="J27" s="160">
        <f t="shared" si="9"/>
        <v>95882</v>
      </c>
      <c r="K27" s="160">
        <f>+K28+K29</f>
        <v>526631</v>
      </c>
      <c r="L27" s="445" t="s">
        <v>423</v>
      </c>
      <c r="M27" s="446"/>
    </row>
    <row r="28" spans="1:13" ht="22.5" customHeight="1">
      <c r="A28" s="376">
        <v>1105</v>
      </c>
      <c r="B28" s="284" t="s">
        <v>496</v>
      </c>
      <c r="C28" s="74">
        <f>+E28-D28</f>
        <v>38651</v>
      </c>
      <c r="D28" s="74">
        <v>11959</v>
      </c>
      <c r="E28" s="74">
        <f>+I28-F28</f>
        <v>50610</v>
      </c>
      <c r="F28" s="74">
        <f>+H28+G28</f>
        <v>198371</v>
      </c>
      <c r="G28" s="74">
        <v>24505</v>
      </c>
      <c r="H28" s="74">
        <v>173866</v>
      </c>
      <c r="I28" s="74">
        <f>+K28+J28</f>
        <v>248981</v>
      </c>
      <c r="J28" s="74">
        <v>38521</v>
      </c>
      <c r="K28" s="74">
        <v>210460</v>
      </c>
      <c r="L28" s="443" t="s">
        <v>495</v>
      </c>
      <c r="M28" s="444"/>
    </row>
    <row r="29" spans="1:13">
      <c r="A29" s="375">
        <v>1106</v>
      </c>
      <c r="B29" s="283" t="s">
        <v>497</v>
      </c>
      <c r="C29" s="159">
        <f>+E29-D29</f>
        <v>184411</v>
      </c>
      <c r="D29" s="159">
        <v>32158</v>
      </c>
      <c r="E29" s="159">
        <f>+I29-F29</f>
        <v>216569</v>
      </c>
      <c r="F29" s="159">
        <f>+H29+G29</f>
        <v>156963</v>
      </c>
      <c r="G29" s="159">
        <v>37248</v>
      </c>
      <c r="H29" s="159">
        <v>119715</v>
      </c>
      <c r="I29" s="159">
        <f>+K29+J29</f>
        <v>373532</v>
      </c>
      <c r="J29" s="159">
        <v>57361</v>
      </c>
      <c r="K29" s="159">
        <v>316171</v>
      </c>
      <c r="L29" s="448" t="s">
        <v>424</v>
      </c>
      <c r="M29" s="449"/>
    </row>
    <row r="30" spans="1:13">
      <c r="A30" s="227">
        <v>13</v>
      </c>
      <c r="B30" s="282" t="s">
        <v>389</v>
      </c>
      <c r="C30" s="73">
        <f t="shared" ref="C30:J30" si="10">+C31+C32</f>
        <v>34801</v>
      </c>
      <c r="D30" s="73">
        <f t="shared" si="10"/>
        <v>2274</v>
      </c>
      <c r="E30" s="73">
        <f t="shared" si="10"/>
        <v>37075</v>
      </c>
      <c r="F30" s="73">
        <f t="shared" si="10"/>
        <v>34439</v>
      </c>
      <c r="G30" s="73">
        <f t="shared" si="10"/>
        <v>7292</v>
      </c>
      <c r="H30" s="73">
        <f t="shared" si="10"/>
        <v>27147</v>
      </c>
      <c r="I30" s="73">
        <f t="shared" si="10"/>
        <v>71514</v>
      </c>
      <c r="J30" s="73">
        <f t="shared" si="10"/>
        <v>1142</v>
      </c>
      <c r="K30" s="73">
        <f>+K31+K32</f>
        <v>70372</v>
      </c>
      <c r="L30" s="450" t="s">
        <v>425</v>
      </c>
      <c r="M30" s="451"/>
    </row>
    <row r="31" spans="1:13">
      <c r="A31" s="375">
        <v>1392</v>
      </c>
      <c r="B31" s="283" t="s">
        <v>559</v>
      </c>
      <c r="C31" s="159">
        <f>+E31-D31</f>
        <v>32437</v>
      </c>
      <c r="D31" s="159">
        <v>2191</v>
      </c>
      <c r="E31" s="159">
        <f>+I31-F31</f>
        <v>34628</v>
      </c>
      <c r="F31" s="159">
        <f>+H31+G31</f>
        <v>32683</v>
      </c>
      <c r="G31" s="159">
        <v>6834</v>
      </c>
      <c r="H31" s="159">
        <v>25849</v>
      </c>
      <c r="I31" s="159">
        <f>+K31+J31</f>
        <v>67311</v>
      </c>
      <c r="J31" s="159">
        <v>1142</v>
      </c>
      <c r="K31" s="159">
        <v>66169</v>
      </c>
      <c r="L31" s="448" t="s">
        <v>426</v>
      </c>
      <c r="M31" s="449"/>
    </row>
    <row r="32" spans="1:13">
      <c r="A32" s="376" t="s">
        <v>620</v>
      </c>
      <c r="B32" s="284" t="s">
        <v>626</v>
      </c>
      <c r="C32" s="74">
        <f>+E32-D32</f>
        <v>2364</v>
      </c>
      <c r="D32" s="74">
        <v>83</v>
      </c>
      <c r="E32" s="74">
        <f>+I32-F32</f>
        <v>2447</v>
      </c>
      <c r="F32" s="74">
        <f>+H32+G32</f>
        <v>1756</v>
      </c>
      <c r="G32" s="74">
        <v>458</v>
      </c>
      <c r="H32" s="74">
        <v>1298</v>
      </c>
      <c r="I32" s="74">
        <f>+K32+J32</f>
        <v>4203</v>
      </c>
      <c r="J32" s="74">
        <v>0</v>
      </c>
      <c r="K32" s="74">
        <v>4203</v>
      </c>
      <c r="L32" s="443" t="s">
        <v>627</v>
      </c>
      <c r="M32" s="444"/>
    </row>
    <row r="33" spans="1:13" ht="15" customHeight="1">
      <c r="A33" s="228">
        <v>14</v>
      </c>
      <c r="B33" s="285" t="s">
        <v>390</v>
      </c>
      <c r="C33" s="160">
        <f t="shared" ref="C33:J33" si="11">+C34+C35</f>
        <v>370032</v>
      </c>
      <c r="D33" s="160">
        <f t="shared" si="11"/>
        <v>14270</v>
      </c>
      <c r="E33" s="160">
        <f t="shared" si="11"/>
        <v>384302</v>
      </c>
      <c r="F33" s="160">
        <f t="shared" si="11"/>
        <v>296165</v>
      </c>
      <c r="G33" s="160">
        <f t="shared" si="11"/>
        <v>78082</v>
      </c>
      <c r="H33" s="160">
        <f t="shared" si="11"/>
        <v>218083</v>
      </c>
      <c r="I33" s="160">
        <f t="shared" si="11"/>
        <v>680467</v>
      </c>
      <c r="J33" s="160">
        <f t="shared" si="11"/>
        <v>3867</v>
      </c>
      <c r="K33" s="160">
        <f>+K34+K35</f>
        <v>676600</v>
      </c>
      <c r="L33" s="445" t="s">
        <v>427</v>
      </c>
      <c r="M33" s="446"/>
    </row>
    <row r="34" spans="1:13" ht="15" customHeight="1">
      <c r="A34" s="376">
        <v>1411</v>
      </c>
      <c r="B34" s="284" t="s">
        <v>557</v>
      </c>
      <c r="C34" s="74">
        <f>+E34-D34</f>
        <v>24459</v>
      </c>
      <c r="D34" s="74">
        <v>2434</v>
      </c>
      <c r="E34" s="74">
        <f>+I34-F34</f>
        <v>26893</v>
      </c>
      <c r="F34" s="74">
        <f>+H34+G34</f>
        <v>29719</v>
      </c>
      <c r="G34" s="74">
        <v>2808</v>
      </c>
      <c r="H34" s="74">
        <v>26911</v>
      </c>
      <c r="I34" s="74">
        <f>+K34+J34</f>
        <v>56612</v>
      </c>
      <c r="J34" s="74">
        <v>2364</v>
      </c>
      <c r="K34" s="74">
        <v>54248</v>
      </c>
      <c r="L34" s="443" t="s">
        <v>558</v>
      </c>
      <c r="M34" s="444"/>
    </row>
    <row r="35" spans="1:13">
      <c r="A35" s="375">
        <v>1412</v>
      </c>
      <c r="B35" s="283" t="s">
        <v>556</v>
      </c>
      <c r="C35" s="236">
        <f>+E35-D35</f>
        <v>345573</v>
      </c>
      <c r="D35" s="236">
        <v>11836</v>
      </c>
      <c r="E35" s="236">
        <f>+I35-F35</f>
        <v>357409</v>
      </c>
      <c r="F35" s="236">
        <f>+H35+G35</f>
        <v>266446</v>
      </c>
      <c r="G35" s="236">
        <v>75274</v>
      </c>
      <c r="H35" s="236">
        <v>191172</v>
      </c>
      <c r="I35" s="236">
        <f>+K35+J35</f>
        <v>623855</v>
      </c>
      <c r="J35" s="236">
        <v>1503</v>
      </c>
      <c r="K35" s="236">
        <v>622352</v>
      </c>
      <c r="L35" s="448" t="s">
        <v>561</v>
      </c>
      <c r="M35" s="449"/>
    </row>
    <row r="36" spans="1:13">
      <c r="A36" s="227">
        <v>15</v>
      </c>
      <c r="B36" s="282" t="s">
        <v>555</v>
      </c>
      <c r="C36" s="73">
        <f t="shared" ref="C36:J36" si="12">+C37+C38</f>
        <v>8204</v>
      </c>
      <c r="D36" s="73">
        <f t="shared" si="12"/>
        <v>231</v>
      </c>
      <c r="E36" s="73">
        <f t="shared" si="12"/>
        <v>8435</v>
      </c>
      <c r="F36" s="73">
        <f t="shared" si="12"/>
        <v>7780</v>
      </c>
      <c r="G36" s="73">
        <f t="shared" si="12"/>
        <v>710</v>
      </c>
      <c r="H36" s="73">
        <f t="shared" si="12"/>
        <v>7070</v>
      </c>
      <c r="I36" s="73">
        <f t="shared" si="12"/>
        <v>16215</v>
      </c>
      <c r="J36" s="73">
        <f t="shared" si="12"/>
        <v>526</v>
      </c>
      <c r="K36" s="73">
        <f>+K37+K38</f>
        <v>15689</v>
      </c>
      <c r="L36" s="450" t="s">
        <v>428</v>
      </c>
      <c r="M36" s="451"/>
    </row>
    <row r="37" spans="1:13">
      <c r="A37" s="375" t="s">
        <v>394</v>
      </c>
      <c r="B37" s="283" t="s">
        <v>554</v>
      </c>
      <c r="C37" s="159">
        <f>+E37-D37</f>
        <v>2875</v>
      </c>
      <c r="D37" s="159">
        <v>54</v>
      </c>
      <c r="E37" s="159">
        <f>+I37-F37</f>
        <v>2929</v>
      </c>
      <c r="F37" s="159">
        <f>+H37+G37</f>
        <v>178</v>
      </c>
      <c r="G37" s="159">
        <v>94</v>
      </c>
      <c r="H37" s="159">
        <v>84</v>
      </c>
      <c r="I37" s="159">
        <f>+K37+J37</f>
        <v>3107</v>
      </c>
      <c r="J37" s="159">
        <v>526</v>
      </c>
      <c r="K37" s="159">
        <v>2581</v>
      </c>
      <c r="L37" s="448" t="s">
        <v>429</v>
      </c>
      <c r="M37" s="449"/>
    </row>
    <row r="38" spans="1:13">
      <c r="A38" s="376">
        <v>1520</v>
      </c>
      <c r="B38" s="284" t="s">
        <v>391</v>
      </c>
      <c r="C38" s="74">
        <f>+E38-D38</f>
        <v>5329</v>
      </c>
      <c r="D38" s="74">
        <v>177</v>
      </c>
      <c r="E38" s="74">
        <f>+I38-F38</f>
        <v>5506</v>
      </c>
      <c r="F38" s="74">
        <f>+H38+G38</f>
        <v>7602</v>
      </c>
      <c r="G38" s="74">
        <v>616</v>
      </c>
      <c r="H38" s="74">
        <v>6986</v>
      </c>
      <c r="I38" s="74">
        <f>+K38+J38</f>
        <v>13108</v>
      </c>
      <c r="J38" s="74">
        <v>0</v>
      </c>
      <c r="K38" s="74">
        <v>13108</v>
      </c>
      <c r="L38" s="443" t="s">
        <v>430</v>
      </c>
      <c r="M38" s="444"/>
    </row>
    <row r="39" spans="1:13" ht="33.75">
      <c r="A39" s="228">
        <v>16</v>
      </c>
      <c r="B39" s="285" t="s">
        <v>551</v>
      </c>
      <c r="C39" s="160">
        <v>398354</v>
      </c>
      <c r="D39" s="160">
        <v>26998</v>
      </c>
      <c r="E39" s="160">
        <v>425352</v>
      </c>
      <c r="F39" s="160">
        <v>338896</v>
      </c>
      <c r="G39" s="160">
        <v>67724</v>
      </c>
      <c r="H39" s="160">
        <v>271172</v>
      </c>
      <c r="I39" s="160">
        <v>764248</v>
      </c>
      <c r="J39" s="160">
        <v>44709</v>
      </c>
      <c r="K39" s="160">
        <v>719539</v>
      </c>
      <c r="L39" s="445" t="s">
        <v>552</v>
      </c>
      <c r="M39" s="446"/>
    </row>
    <row r="40" spans="1:13">
      <c r="A40" s="376">
        <v>1622</v>
      </c>
      <c r="B40" s="284" t="s">
        <v>550</v>
      </c>
      <c r="C40" s="74">
        <f>+E40-D40</f>
        <v>398354</v>
      </c>
      <c r="D40" s="74">
        <v>26998</v>
      </c>
      <c r="E40" s="74">
        <f>+I40-F40</f>
        <v>425352</v>
      </c>
      <c r="F40" s="74">
        <f>+H40+G40</f>
        <v>338896</v>
      </c>
      <c r="G40" s="74">
        <v>67724</v>
      </c>
      <c r="H40" s="74">
        <v>271172</v>
      </c>
      <c r="I40" s="74">
        <f>+K40+J40</f>
        <v>764248</v>
      </c>
      <c r="J40" s="74">
        <v>44709</v>
      </c>
      <c r="K40" s="74">
        <v>719539</v>
      </c>
      <c r="L40" s="443" t="s">
        <v>553</v>
      </c>
      <c r="M40" s="444"/>
    </row>
    <row r="41" spans="1:13" ht="15" customHeight="1">
      <c r="A41" s="228">
        <v>17</v>
      </c>
      <c r="B41" s="285" t="s">
        <v>549</v>
      </c>
      <c r="C41" s="160">
        <f t="shared" ref="C41:J41" si="13">+C42+C43</f>
        <v>39625</v>
      </c>
      <c r="D41" s="160">
        <f t="shared" si="13"/>
        <v>2960</v>
      </c>
      <c r="E41" s="160">
        <f t="shared" si="13"/>
        <v>42585</v>
      </c>
      <c r="F41" s="160">
        <f t="shared" si="13"/>
        <v>65956</v>
      </c>
      <c r="G41" s="160">
        <f t="shared" si="13"/>
        <v>8288</v>
      </c>
      <c r="H41" s="160">
        <f t="shared" si="13"/>
        <v>57668</v>
      </c>
      <c r="I41" s="160">
        <f t="shared" si="13"/>
        <v>108541</v>
      </c>
      <c r="J41" s="160">
        <f t="shared" si="13"/>
        <v>3218</v>
      </c>
      <c r="K41" s="160">
        <f>+K42+K43</f>
        <v>105323</v>
      </c>
      <c r="L41" s="445" t="s">
        <v>431</v>
      </c>
      <c r="M41" s="446"/>
    </row>
    <row r="42" spans="1:13">
      <c r="A42" s="376">
        <v>1702</v>
      </c>
      <c r="B42" s="284" t="s">
        <v>392</v>
      </c>
      <c r="C42" s="74">
        <f>+E42-D42</f>
        <v>28039</v>
      </c>
      <c r="D42" s="74">
        <v>1838</v>
      </c>
      <c r="E42" s="74">
        <f>+I42-F42</f>
        <v>29877</v>
      </c>
      <c r="F42" s="74">
        <f>+H42+G42</f>
        <v>47610</v>
      </c>
      <c r="G42" s="74">
        <v>4337</v>
      </c>
      <c r="H42" s="74">
        <v>43273</v>
      </c>
      <c r="I42" s="74">
        <f>+K42+J42</f>
        <v>77487</v>
      </c>
      <c r="J42" s="74">
        <v>3218</v>
      </c>
      <c r="K42" s="74">
        <v>74269</v>
      </c>
      <c r="L42" s="443" t="s">
        <v>548</v>
      </c>
      <c r="M42" s="444"/>
    </row>
    <row r="43" spans="1:13">
      <c r="A43" s="375">
        <v>1709</v>
      </c>
      <c r="B43" s="283" t="s">
        <v>393</v>
      </c>
      <c r="C43" s="236">
        <f>+E43-D43</f>
        <v>11586</v>
      </c>
      <c r="D43" s="236">
        <v>1122</v>
      </c>
      <c r="E43" s="236">
        <f>+I43-F43</f>
        <v>12708</v>
      </c>
      <c r="F43" s="236">
        <f>+H43+G43</f>
        <v>18346</v>
      </c>
      <c r="G43" s="236">
        <v>3951</v>
      </c>
      <c r="H43" s="236">
        <v>14395</v>
      </c>
      <c r="I43" s="236">
        <f>+K43+J43</f>
        <v>31054</v>
      </c>
      <c r="J43" s="236">
        <v>0</v>
      </c>
      <c r="K43" s="236">
        <v>31054</v>
      </c>
      <c r="L43" s="448" t="s">
        <v>432</v>
      </c>
      <c r="M43" s="449"/>
    </row>
    <row r="44" spans="1:13">
      <c r="A44" s="227">
        <v>18</v>
      </c>
      <c r="B44" s="282" t="s">
        <v>619</v>
      </c>
      <c r="C44" s="73">
        <f t="shared" ref="C44:J44" si="14">C45+C46</f>
        <v>763879</v>
      </c>
      <c r="D44" s="73">
        <f t="shared" si="14"/>
        <v>87572</v>
      </c>
      <c r="E44" s="73">
        <f t="shared" si="14"/>
        <v>851451</v>
      </c>
      <c r="F44" s="73">
        <f t="shared" si="14"/>
        <v>448497</v>
      </c>
      <c r="G44" s="73">
        <f t="shared" si="14"/>
        <v>111712</v>
      </c>
      <c r="H44" s="73">
        <f t="shared" si="14"/>
        <v>336785</v>
      </c>
      <c r="I44" s="73">
        <f t="shared" si="14"/>
        <v>1299948</v>
      </c>
      <c r="J44" s="73">
        <f t="shared" si="14"/>
        <v>346336</v>
      </c>
      <c r="K44" s="73">
        <f>K45+K46</f>
        <v>953612</v>
      </c>
      <c r="L44" s="450" t="s">
        <v>433</v>
      </c>
      <c r="M44" s="451"/>
    </row>
    <row r="45" spans="1:13">
      <c r="A45" s="375">
        <v>1811</v>
      </c>
      <c r="B45" s="283" t="s">
        <v>392</v>
      </c>
      <c r="C45" s="159">
        <f>+E45-D45</f>
        <v>754038</v>
      </c>
      <c r="D45" s="159">
        <v>87572</v>
      </c>
      <c r="E45" s="159">
        <f>+I45-F45</f>
        <v>841610</v>
      </c>
      <c r="F45" s="159">
        <f>+H45+G45</f>
        <v>430774</v>
      </c>
      <c r="G45" s="159">
        <v>110623</v>
      </c>
      <c r="H45" s="159">
        <v>320151</v>
      </c>
      <c r="I45" s="159">
        <f>+K45+J45</f>
        <v>1272384</v>
      </c>
      <c r="J45" s="159">
        <v>346336</v>
      </c>
      <c r="K45" s="159">
        <v>926048</v>
      </c>
      <c r="L45" s="479" t="s">
        <v>434</v>
      </c>
      <c r="M45" s="480"/>
    </row>
    <row r="46" spans="1:13">
      <c r="A46" s="376">
        <v>1820</v>
      </c>
      <c r="B46" s="284" t="s">
        <v>393</v>
      </c>
      <c r="C46" s="80">
        <f>+E46-D46</f>
        <v>9841</v>
      </c>
      <c r="D46" s="80">
        <v>0</v>
      </c>
      <c r="E46" s="80">
        <v>9841</v>
      </c>
      <c r="F46" s="80">
        <f>+H46+G46</f>
        <v>17723</v>
      </c>
      <c r="G46" s="80">
        <v>1089</v>
      </c>
      <c r="H46" s="80">
        <v>16634</v>
      </c>
      <c r="I46" s="80">
        <f>+K46+J46</f>
        <v>27564</v>
      </c>
      <c r="J46" s="80">
        <v>0</v>
      </c>
      <c r="K46" s="80">
        <v>27564</v>
      </c>
      <c r="L46" s="443" t="s">
        <v>435</v>
      </c>
      <c r="M46" s="444"/>
    </row>
    <row r="47" spans="1:13">
      <c r="A47" s="228">
        <v>19</v>
      </c>
      <c r="B47" s="285" t="s">
        <v>547</v>
      </c>
      <c r="C47" s="238">
        <f>+E47-D47</f>
        <v>5735287</v>
      </c>
      <c r="D47" s="238">
        <v>190151</v>
      </c>
      <c r="E47" s="238">
        <f>+I47-F47</f>
        <v>5925438</v>
      </c>
      <c r="F47" s="238">
        <f>+H47+G47</f>
        <v>12621376</v>
      </c>
      <c r="G47" s="238">
        <v>401304</v>
      </c>
      <c r="H47" s="238">
        <v>12220072</v>
      </c>
      <c r="I47" s="238">
        <f>+K47+J47</f>
        <v>18546814</v>
      </c>
      <c r="J47" s="238">
        <v>11363</v>
      </c>
      <c r="K47" s="238">
        <v>18535451</v>
      </c>
      <c r="L47" s="445" t="s">
        <v>436</v>
      </c>
      <c r="M47" s="446"/>
    </row>
    <row r="48" spans="1:13">
      <c r="A48" s="227">
        <v>20</v>
      </c>
      <c r="B48" s="282" t="s">
        <v>546</v>
      </c>
      <c r="C48" s="73">
        <f>+E48-D48</f>
        <v>25875583</v>
      </c>
      <c r="D48" s="73">
        <v>2942136</v>
      </c>
      <c r="E48" s="73">
        <v>28817719</v>
      </c>
      <c r="F48" s="73">
        <f>+H48+G48</f>
        <v>12060421</v>
      </c>
      <c r="G48" s="73">
        <v>1090620</v>
      </c>
      <c r="H48" s="73">
        <v>10969801</v>
      </c>
      <c r="I48" s="73">
        <f>+K48+J48</f>
        <v>40878140</v>
      </c>
      <c r="J48" s="73">
        <v>364836</v>
      </c>
      <c r="K48" s="73">
        <v>40513304</v>
      </c>
      <c r="L48" s="450" t="s">
        <v>437</v>
      </c>
      <c r="M48" s="451"/>
    </row>
    <row r="49" spans="1:13" ht="22.5">
      <c r="A49" s="228">
        <v>21</v>
      </c>
      <c r="B49" s="285" t="s">
        <v>541</v>
      </c>
      <c r="C49" s="160">
        <f t="shared" ref="C49:J49" si="15">+C50</f>
        <v>5411</v>
      </c>
      <c r="D49" s="160">
        <f t="shared" si="15"/>
        <v>524</v>
      </c>
      <c r="E49" s="160">
        <f t="shared" si="15"/>
        <v>5935</v>
      </c>
      <c r="F49" s="160">
        <f t="shared" si="15"/>
        <v>14899</v>
      </c>
      <c r="G49" s="160">
        <f t="shared" si="15"/>
        <v>1827</v>
      </c>
      <c r="H49" s="160">
        <f t="shared" si="15"/>
        <v>13072</v>
      </c>
      <c r="I49" s="160">
        <f t="shared" si="15"/>
        <v>20834</v>
      </c>
      <c r="J49" s="160">
        <f t="shared" si="15"/>
        <v>638</v>
      </c>
      <c r="K49" s="160">
        <f>+K50</f>
        <v>20196</v>
      </c>
      <c r="L49" s="445" t="s">
        <v>539</v>
      </c>
      <c r="M49" s="446"/>
    </row>
    <row r="50" spans="1:13" ht="22.5">
      <c r="A50" s="376">
        <v>2100</v>
      </c>
      <c r="B50" s="284" t="s">
        <v>542</v>
      </c>
      <c r="C50" s="74">
        <f>+E50-D50</f>
        <v>5411</v>
      </c>
      <c r="D50" s="74">
        <v>524</v>
      </c>
      <c r="E50" s="74">
        <f>+I50-F50</f>
        <v>5935</v>
      </c>
      <c r="F50" s="74">
        <f>+H50+G50</f>
        <v>14899</v>
      </c>
      <c r="G50" s="74">
        <v>1827</v>
      </c>
      <c r="H50" s="74">
        <v>13072</v>
      </c>
      <c r="I50" s="74">
        <f>+K50+J50</f>
        <v>20834</v>
      </c>
      <c r="J50" s="74">
        <v>638</v>
      </c>
      <c r="K50" s="74">
        <v>20196</v>
      </c>
      <c r="L50" s="443" t="s">
        <v>538</v>
      </c>
      <c r="M50" s="444"/>
    </row>
    <row r="51" spans="1:13">
      <c r="A51" s="228">
        <v>22</v>
      </c>
      <c r="B51" s="285" t="s">
        <v>543</v>
      </c>
      <c r="C51" s="190">
        <f t="shared" ref="C51:J51" si="16">+C52+C53</f>
        <v>1122253</v>
      </c>
      <c r="D51" s="190">
        <f t="shared" si="16"/>
        <v>103058</v>
      </c>
      <c r="E51" s="190">
        <f t="shared" si="16"/>
        <v>1225311</v>
      </c>
      <c r="F51" s="190">
        <f t="shared" si="16"/>
        <v>1423129</v>
      </c>
      <c r="G51" s="190">
        <f t="shared" si="16"/>
        <v>101583</v>
      </c>
      <c r="H51" s="190">
        <f t="shared" si="16"/>
        <v>1321546</v>
      </c>
      <c r="I51" s="190">
        <f t="shared" si="16"/>
        <v>2648440</v>
      </c>
      <c r="J51" s="190">
        <f t="shared" si="16"/>
        <v>14462</v>
      </c>
      <c r="K51" s="190">
        <f>+K52+K53</f>
        <v>2633978</v>
      </c>
      <c r="L51" s="445" t="s">
        <v>438</v>
      </c>
      <c r="M51" s="446"/>
    </row>
    <row r="52" spans="1:13" ht="22.5">
      <c r="A52" s="376">
        <v>2211</v>
      </c>
      <c r="B52" s="284" t="s">
        <v>544</v>
      </c>
      <c r="C52" s="74">
        <f>+E52-D52</f>
        <v>1631</v>
      </c>
      <c r="D52" s="74">
        <v>5</v>
      </c>
      <c r="E52" s="74">
        <f>+I52-F52</f>
        <v>1636</v>
      </c>
      <c r="F52" s="74">
        <f>+H52+G52</f>
        <v>1561</v>
      </c>
      <c r="G52" s="74">
        <v>167</v>
      </c>
      <c r="H52" s="74">
        <v>1394</v>
      </c>
      <c r="I52" s="74">
        <f>+K52+J52</f>
        <v>3197</v>
      </c>
      <c r="J52" s="74">
        <v>0</v>
      </c>
      <c r="K52" s="74">
        <v>3197</v>
      </c>
      <c r="L52" s="443" t="s">
        <v>540</v>
      </c>
      <c r="M52" s="444"/>
    </row>
    <row r="53" spans="1:13">
      <c r="A53" s="375">
        <v>2220</v>
      </c>
      <c r="B53" s="283" t="s">
        <v>395</v>
      </c>
      <c r="C53" s="159">
        <f>+E53-D53</f>
        <v>1120622</v>
      </c>
      <c r="D53" s="159">
        <v>103053</v>
      </c>
      <c r="E53" s="159">
        <f>+I53-F53</f>
        <v>1223675</v>
      </c>
      <c r="F53" s="159">
        <f>+H53+G53</f>
        <v>1421568</v>
      </c>
      <c r="G53" s="159">
        <v>101416</v>
      </c>
      <c r="H53" s="159">
        <v>1320152</v>
      </c>
      <c r="I53" s="159">
        <f>+K53+J53</f>
        <v>2645243</v>
      </c>
      <c r="J53" s="159">
        <v>14462</v>
      </c>
      <c r="K53" s="159">
        <v>2630781</v>
      </c>
      <c r="L53" s="448" t="s">
        <v>439</v>
      </c>
      <c r="M53" s="449"/>
    </row>
    <row r="54" spans="1:13">
      <c r="A54" s="227">
        <v>23</v>
      </c>
      <c r="B54" s="282" t="s">
        <v>545</v>
      </c>
      <c r="C54" s="73">
        <f t="shared" ref="C54:J54" si="17">+C55+C56+C57+C58+C59</f>
        <v>3785742</v>
      </c>
      <c r="D54" s="73">
        <f t="shared" si="17"/>
        <v>659511</v>
      </c>
      <c r="E54" s="73">
        <f t="shared" si="17"/>
        <v>4445253</v>
      </c>
      <c r="F54" s="73">
        <f t="shared" si="17"/>
        <v>6633936</v>
      </c>
      <c r="G54" s="73">
        <f t="shared" si="17"/>
        <v>525581</v>
      </c>
      <c r="H54" s="73">
        <f t="shared" si="17"/>
        <v>6108355</v>
      </c>
      <c r="I54" s="73">
        <f t="shared" si="17"/>
        <v>11079189</v>
      </c>
      <c r="J54" s="73">
        <f t="shared" si="17"/>
        <v>606502</v>
      </c>
      <c r="K54" s="73">
        <f>+K55+K56+K57+K58+K59</f>
        <v>10472687</v>
      </c>
      <c r="L54" s="450" t="s">
        <v>440</v>
      </c>
      <c r="M54" s="451"/>
    </row>
    <row r="55" spans="1:13">
      <c r="A55" s="375">
        <v>2310</v>
      </c>
      <c r="B55" s="283" t="s">
        <v>396</v>
      </c>
      <c r="C55" s="159">
        <f>+E55-D55</f>
        <v>100611</v>
      </c>
      <c r="D55" s="159">
        <v>8066</v>
      </c>
      <c r="E55" s="159">
        <f>+I55-F55</f>
        <v>108677</v>
      </c>
      <c r="F55" s="159">
        <f t="shared" ref="F55:F60" si="18">+H55+G55</f>
        <v>118828</v>
      </c>
      <c r="G55" s="159">
        <v>14850</v>
      </c>
      <c r="H55" s="159">
        <v>103978</v>
      </c>
      <c r="I55" s="159">
        <f t="shared" ref="I55:I60" si="19">+K55+J55</f>
        <v>227505</v>
      </c>
      <c r="J55" s="159">
        <v>3958</v>
      </c>
      <c r="K55" s="159">
        <v>223547</v>
      </c>
      <c r="L55" s="448" t="s">
        <v>441</v>
      </c>
      <c r="M55" s="449"/>
    </row>
    <row r="56" spans="1:13">
      <c r="A56" s="376">
        <v>2394</v>
      </c>
      <c r="B56" s="284" t="s">
        <v>397</v>
      </c>
      <c r="C56" s="74">
        <f t="shared" ref="C56:C59" si="20">+E56-D56</f>
        <v>1463258</v>
      </c>
      <c r="D56" s="74">
        <v>222454</v>
      </c>
      <c r="E56" s="74">
        <f t="shared" ref="E56:E59" si="21">+I56-F56</f>
        <v>1685712</v>
      </c>
      <c r="F56" s="74">
        <f t="shared" si="18"/>
        <v>679591</v>
      </c>
      <c r="G56" s="74">
        <v>63344</v>
      </c>
      <c r="H56" s="74">
        <v>616247</v>
      </c>
      <c r="I56" s="74">
        <f t="shared" si="19"/>
        <v>2365303</v>
      </c>
      <c r="J56" s="74">
        <v>362949</v>
      </c>
      <c r="K56" s="74">
        <v>2002354</v>
      </c>
      <c r="L56" s="443" t="s">
        <v>442</v>
      </c>
      <c r="M56" s="444"/>
    </row>
    <row r="57" spans="1:13">
      <c r="A57" s="375">
        <v>2395</v>
      </c>
      <c r="B57" s="283" t="s">
        <v>535</v>
      </c>
      <c r="C57" s="191">
        <f t="shared" si="20"/>
        <v>1897330</v>
      </c>
      <c r="D57" s="191">
        <v>371261</v>
      </c>
      <c r="E57" s="191">
        <f t="shared" si="21"/>
        <v>2268591</v>
      </c>
      <c r="F57" s="191">
        <f t="shared" si="18"/>
        <v>5218870</v>
      </c>
      <c r="G57" s="191">
        <v>392346</v>
      </c>
      <c r="H57" s="191">
        <v>4826524</v>
      </c>
      <c r="I57" s="191">
        <f t="shared" si="19"/>
        <v>7487461</v>
      </c>
      <c r="J57" s="191">
        <v>200605</v>
      </c>
      <c r="K57" s="191">
        <v>7286856</v>
      </c>
      <c r="L57" s="448" t="s">
        <v>443</v>
      </c>
      <c r="M57" s="449"/>
    </row>
    <row r="58" spans="1:13">
      <c r="A58" s="376">
        <v>2396</v>
      </c>
      <c r="B58" s="284" t="s">
        <v>398</v>
      </c>
      <c r="C58" s="74">
        <f t="shared" si="20"/>
        <v>76735</v>
      </c>
      <c r="D58" s="74">
        <v>14976</v>
      </c>
      <c r="E58" s="74">
        <f t="shared" si="21"/>
        <v>91711</v>
      </c>
      <c r="F58" s="74">
        <f t="shared" si="18"/>
        <v>113785</v>
      </c>
      <c r="G58" s="74">
        <v>20002</v>
      </c>
      <c r="H58" s="74">
        <v>93783</v>
      </c>
      <c r="I58" s="74">
        <f t="shared" si="19"/>
        <v>205496</v>
      </c>
      <c r="J58" s="74">
        <v>32581</v>
      </c>
      <c r="K58" s="74">
        <v>172915</v>
      </c>
      <c r="L58" s="443" t="s">
        <v>444</v>
      </c>
      <c r="M58" s="444"/>
    </row>
    <row r="59" spans="1:13">
      <c r="A59" s="375">
        <v>2399</v>
      </c>
      <c r="B59" s="283" t="s">
        <v>534</v>
      </c>
      <c r="C59" s="191">
        <f t="shared" si="20"/>
        <v>247808</v>
      </c>
      <c r="D59" s="191">
        <v>42754</v>
      </c>
      <c r="E59" s="191">
        <f t="shared" si="21"/>
        <v>290562</v>
      </c>
      <c r="F59" s="191">
        <f t="shared" si="18"/>
        <v>502862</v>
      </c>
      <c r="G59" s="191">
        <v>35039</v>
      </c>
      <c r="H59" s="191">
        <v>467823</v>
      </c>
      <c r="I59" s="191">
        <f t="shared" si="19"/>
        <v>793424</v>
      </c>
      <c r="J59" s="191">
        <v>6409</v>
      </c>
      <c r="K59" s="191">
        <v>787015</v>
      </c>
      <c r="L59" s="448" t="s">
        <v>533</v>
      </c>
      <c r="M59" s="449"/>
    </row>
    <row r="60" spans="1:13">
      <c r="A60" s="227">
        <v>24</v>
      </c>
      <c r="B60" s="282" t="s">
        <v>399</v>
      </c>
      <c r="C60" s="73">
        <f>+E60-D60</f>
        <v>3505463</v>
      </c>
      <c r="D60" s="73">
        <v>1211893</v>
      </c>
      <c r="E60" s="73">
        <f>+I60-F60</f>
        <v>4717356</v>
      </c>
      <c r="F60" s="73">
        <f t="shared" si="18"/>
        <v>8931973</v>
      </c>
      <c r="G60" s="73">
        <v>746591</v>
      </c>
      <c r="H60" s="73">
        <v>8185382</v>
      </c>
      <c r="I60" s="73">
        <f t="shared" si="19"/>
        <v>13649329</v>
      </c>
      <c r="J60" s="73">
        <v>16216</v>
      </c>
      <c r="K60" s="73">
        <v>13633113</v>
      </c>
      <c r="L60" s="450" t="s">
        <v>445</v>
      </c>
      <c r="M60" s="451"/>
    </row>
    <row r="61" spans="1:13" ht="22.5">
      <c r="A61" s="228">
        <v>25</v>
      </c>
      <c r="B61" s="285" t="s">
        <v>536</v>
      </c>
      <c r="C61" s="190">
        <f t="shared" ref="C61:J61" si="22">+C62+C63+C64+C65</f>
        <v>2688429</v>
      </c>
      <c r="D61" s="190">
        <f t="shared" si="22"/>
        <v>206702</v>
      </c>
      <c r="E61" s="190">
        <f t="shared" si="22"/>
        <v>2895131</v>
      </c>
      <c r="F61" s="190">
        <f t="shared" si="22"/>
        <v>3606475</v>
      </c>
      <c r="G61" s="190">
        <f t="shared" si="22"/>
        <v>351079</v>
      </c>
      <c r="H61" s="190">
        <f t="shared" si="22"/>
        <v>3255396</v>
      </c>
      <c r="I61" s="190">
        <f t="shared" si="22"/>
        <v>6501606</v>
      </c>
      <c r="J61" s="190">
        <f t="shared" si="22"/>
        <v>362597</v>
      </c>
      <c r="K61" s="190">
        <f>+K62+K63+K64+K65</f>
        <v>6139009</v>
      </c>
      <c r="L61" s="445" t="s">
        <v>532</v>
      </c>
      <c r="M61" s="446"/>
    </row>
    <row r="62" spans="1:13">
      <c r="A62" s="376">
        <v>2511</v>
      </c>
      <c r="B62" s="284" t="s">
        <v>400</v>
      </c>
      <c r="C62" s="74">
        <f>+E62-D62</f>
        <v>2502495</v>
      </c>
      <c r="D62" s="74">
        <v>196350</v>
      </c>
      <c r="E62" s="74">
        <f>+I62-F62</f>
        <v>2698845</v>
      </c>
      <c r="F62" s="74">
        <f>+H62+G62</f>
        <v>3475934</v>
      </c>
      <c r="G62" s="74">
        <v>307127</v>
      </c>
      <c r="H62" s="74">
        <v>3168807</v>
      </c>
      <c r="I62" s="74">
        <f>+K62+J62</f>
        <v>6174779</v>
      </c>
      <c r="J62" s="74">
        <v>360074</v>
      </c>
      <c r="K62" s="74">
        <v>5814705</v>
      </c>
      <c r="L62" s="443" t="s">
        <v>446</v>
      </c>
      <c r="M62" s="444"/>
    </row>
    <row r="63" spans="1:13">
      <c r="A63" s="375">
        <v>2591</v>
      </c>
      <c r="B63" s="283" t="s">
        <v>530</v>
      </c>
      <c r="C63" s="191">
        <f>+E63-D63</f>
        <v>39402</v>
      </c>
      <c r="D63" s="191">
        <v>1508</v>
      </c>
      <c r="E63" s="191">
        <f>+I63-F63</f>
        <v>40910</v>
      </c>
      <c r="F63" s="191">
        <f>+H63+G63</f>
        <v>22536</v>
      </c>
      <c r="G63" s="191">
        <v>4603</v>
      </c>
      <c r="H63" s="191">
        <v>17933</v>
      </c>
      <c r="I63" s="191">
        <f>+K63+J63</f>
        <v>63446</v>
      </c>
      <c r="J63" s="191">
        <v>1319</v>
      </c>
      <c r="K63" s="191">
        <v>62127</v>
      </c>
      <c r="L63" s="448" t="s">
        <v>531</v>
      </c>
      <c r="M63" s="449"/>
    </row>
    <row r="64" spans="1:13" s="6" customFormat="1">
      <c r="A64" s="376">
        <v>2592</v>
      </c>
      <c r="B64" s="284" t="s">
        <v>537</v>
      </c>
      <c r="C64" s="192">
        <f>+E64-D64</f>
        <v>120693</v>
      </c>
      <c r="D64" s="192">
        <v>7884</v>
      </c>
      <c r="E64" s="192">
        <f>+I64-F64</f>
        <v>128577</v>
      </c>
      <c r="F64" s="192">
        <f>+H64+G64</f>
        <v>58078</v>
      </c>
      <c r="G64" s="192">
        <v>30685</v>
      </c>
      <c r="H64" s="192">
        <v>27393</v>
      </c>
      <c r="I64" s="192">
        <f>+K64+J64</f>
        <v>186655</v>
      </c>
      <c r="J64" s="192">
        <v>1204</v>
      </c>
      <c r="K64" s="192">
        <v>185451</v>
      </c>
      <c r="L64" s="443" t="s">
        <v>447</v>
      </c>
      <c r="M64" s="444"/>
    </row>
    <row r="65" spans="1:13" ht="24" customHeight="1">
      <c r="A65" s="375">
        <v>2599</v>
      </c>
      <c r="B65" s="283" t="s">
        <v>528</v>
      </c>
      <c r="C65" s="191">
        <f>+E65-D65</f>
        <v>25839</v>
      </c>
      <c r="D65" s="191">
        <v>960</v>
      </c>
      <c r="E65" s="191">
        <f>+I65-F65</f>
        <v>26799</v>
      </c>
      <c r="F65" s="191">
        <f>+H65+G65</f>
        <v>49927</v>
      </c>
      <c r="G65" s="191">
        <v>8664</v>
      </c>
      <c r="H65" s="191">
        <v>41263</v>
      </c>
      <c r="I65" s="191">
        <f>+K65+J65</f>
        <v>76726</v>
      </c>
      <c r="J65" s="191">
        <v>0</v>
      </c>
      <c r="K65" s="191">
        <v>76726</v>
      </c>
      <c r="L65" s="448" t="s">
        <v>529</v>
      </c>
      <c r="M65" s="449"/>
    </row>
    <row r="66" spans="1:13" ht="22.5" customHeight="1">
      <c r="A66" s="227">
        <v>27</v>
      </c>
      <c r="B66" s="282" t="s">
        <v>401</v>
      </c>
      <c r="C66" s="73">
        <f t="shared" ref="C66:J66" si="23">+C67+C68+C69+C70</f>
        <v>352</v>
      </c>
      <c r="D66" s="73">
        <f t="shared" si="23"/>
        <v>176279</v>
      </c>
      <c r="E66" s="73">
        <f>+E67+E68+E69+E70</f>
        <v>176631</v>
      </c>
      <c r="F66" s="73">
        <f t="shared" si="23"/>
        <v>1452678</v>
      </c>
      <c r="G66" s="73">
        <f t="shared" si="23"/>
        <v>31027</v>
      </c>
      <c r="H66" s="73">
        <f t="shared" si="23"/>
        <v>1421651</v>
      </c>
      <c r="I66" s="73">
        <f t="shared" si="23"/>
        <v>1629309</v>
      </c>
      <c r="J66" s="73">
        <f t="shared" si="23"/>
        <v>6221</v>
      </c>
      <c r="K66" s="73">
        <f>+K67+K68+K69+K70</f>
        <v>1623088</v>
      </c>
      <c r="L66" s="450" t="s">
        <v>448</v>
      </c>
      <c r="M66" s="451"/>
    </row>
    <row r="67" spans="1:13">
      <c r="A67" s="375">
        <v>2710</v>
      </c>
      <c r="B67" s="283" t="s">
        <v>526</v>
      </c>
      <c r="C67" s="191">
        <f>+E67-D67</f>
        <v>42747</v>
      </c>
      <c r="D67" s="191">
        <v>9566</v>
      </c>
      <c r="E67" s="191">
        <f>+I67-F67</f>
        <v>52313</v>
      </c>
      <c r="F67" s="191">
        <f>+H67+G67</f>
        <v>78250</v>
      </c>
      <c r="G67" s="191">
        <v>5641</v>
      </c>
      <c r="H67" s="191">
        <v>72609</v>
      </c>
      <c r="I67" s="191">
        <f>+K67+J67</f>
        <v>130563</v>
      </c>
      <c r="J67" s="191">
        <v>1044</v>
      </c>
      <c r="K67" s="191">
        <v>129519</v>
      </c>
      <c r="L67" s="448" t="s">
        <v>527</v>
      </c>
      <c r="M67" s="449"/>
    </row>
    <row r="68" spans="1:13" ht="22.5">
      <c r="A68" s="376">
        <v>2730</v>
      </c>
      <c r="B68" s="284" t="s">
        <v>525</v>
      </c>
      <c r="C68" s="74">
        <f>+E68-D68</f>
        <v>-101845</v>
      </c>
      <c r="D68" s="74">
        <v>163130</v>
      </c>
      <c r="E68" s="74">
        <f>+I68-F68</f>
        <v>61285</v>
      </c>
      <c r="F68" s="74">
        <f>+H68+G68</f>
        <v>1288389</v>
      </c>
      <c r="G68" s="74">
        <v>11403</v>
      </c>
      <c r="H68" s="74">
        <v>1276986</v>
      </c>
      <c r="I68" s="74">
        <f>+K68+J68</f>
        <v>1349674</v>
      </c>
      <c r="J68" s="74">
        <v>3093</v>
      </c>
      <c r="K68" s="74">
        <v>1346581</v>
      </c>
      <c r="L68" s="443" t="s">
        <v>562</v>
      </c>
      <c r="M68" s="444"/>
    </row>
    <row r="69" spans="1:13">
      <c r="A69" s="375">
        <v>2740</v>
      </c>
      <c r="B69" s="283" t="s">
        <v>524</v>
      </c>
      <c r="C69" s="191">
        <f>+E69-D69</f>
        <v>-276</v>
      </c>
      <c r="D69" s="191">
        <v>1158</v>
      </c>
      <c r="E69" s="191">
        <f>+I69-F69</f>
        <v>882</v>
      </c>
      <c r="F69" s="191">
        <f>+H69+G69</f>
        <v>471</v>
      </c>
      <c r="G69" s="191">
        <v>271</v>
      </c>
      <c r="H69" s="191">
        <v>200</v>
      </c>
      <c r="I69" s="191">
        <f>+K69+J69</f>
        <v>1353</v>
      </c>
      <c r="J69" s="191">
        <v>3</v>
      </c>
      <c r="K69" s="191">
        <v>1350</v>
      </c>
      <c r="L69" s="448" t="s">
        <v>449</v>
      </c>
      <c r="M69" s="449"/>
    </row>
    <row r="70" spans="1:13">
      <c r="A70" s="376">
        <v>2790</v>
      </c>
      <c r="B70" s="284" t="s">
        <v>523</v>
      </c>
      <c r="C70" s="74">
        <f>+E70-D70</f>
        <v>59726</v>
      </c>
      <c r="D70" s="74">
        <v>2425</v>
      </c>
      <c r="E70" s="74">
        <f>+I70-F70</f>
        <v>62151</v>
      </c>
      <c r="F70" s="74">
        <f>+H70+G70</f>
        <v>85568</v>
      </c>
      <c r="G70" s="74">
        <v>13712</v>
      </c>
      <c r="H70" s="74">
        <v>71856</v>
      </c>
      <c r="I70" s="74">
        <f>+K70+J70</f>
        <v>147719</v>
      </c>
      <c r="J70" s="74">
        <v>2081</v>
      </c>
      <c r="K70" s="74">
        <v>145638</v>
      </c>
      <c r="L70" s="443" t="s">
        <v>450</v>
      </c>
      <c r="M70" s="444"/>
    </row>
    <row r="71" spans="1:13">
      <c r="A71" s="228">
        <v>28</v>
      </c>
      <c r="B71" s="285" t="s">
        <v>522</v>
      </c>
      <c r="C71" s="355">
        <f>+C72+C73</f>
        <v>84406</v>
      </c>
      <c r="D71" s="355">
        <f t="shared" ref="D71:J71" si="24">+D72+D73</f>
        <v>7064</v>
      </c>
      <c r="E71" s="355">
        <f t="shared" si="24"/>
        <v>91470</v>
      </c>
      <c r="F71" s="355">
        <f t="shared" si="24"/>
        <v>239774</v>
      </c>
      <c r="G71" s="355">
        <f t="shared" si="24"/>
        <v>3862</v>
      </c>
      <c r="H71" s="355">
        <f t="shared" si="24"/>
        <v>235912</v>
      </c>
      <c r="I71" s="355">
        <f t="shared" si="24"/>
        <v>331244</v>
      </c>
      <c r="J71" s="355">
        <f t="shared" si="24"/>
        <v>777</v>
      </c>
      <c r="K71" s="355">
        <f>+K72+K73</f>
        <v>330467</v>
      </c>
      <c r="L71" s="445" t="s">
        <v>451</v>
      </c>
      <c r="M71" s="446"/>
    </row>
    <row r="72" spans="1:13" s="6" customFormat="1" ht="45">
      <c r="A72" s="376">
        <v>2810</v>
      </c>
      <c r="B72" s="284" t="s">
        <v>520</v>
      </c>
      <c r="C72" s="192">
        <f>+E72-D72</f>
        <v>73983</v>
      </c>
      <c r="D72" s="192">
        <v>6580</v>
      </c>
      <c r="E72" s="192">
        <f>+I72-F72</f>
        <v>80563</v>
      </c>
      <c r="F72" s="192">
        <f>+H72+G72</f>
        <v>232169</v>
      </c>
      <c r="G72" s="192">
        <v>2392</v>
      </c>
      <c r="H72" s="192">
        <v>229777</v>
      </c>
      <c r="I72" s="192">
        <f>+K72+J72</f>
        <v>312732</v>
      </c>
      <c r="J72" s="192">
        <v>522</v>
      </c>
      <c r="K72" s="192">
        <v>312210</v>
      </c>
      <c r="L72" s="443" t="s">
        <v>521</v>
      </c>
      <c r="M72" s="444"/>
    </row>
    <row r="73" spans="1:13" ht="22.5" customHeight="1">
      <c r="A73" s="375">
        <v>2820</v>
      </c>
      <c r="B73" s="283" t="s">
        <v>519</v>
      </c>
      <c r="C73" s="191">
        <f>+E73-D73</f>
        <v>10423</v>
      </c>
      <c r="D73" s="191">
        <v>484</v>
      </c>
      <c r="E73" s="191">
        <f>+I73-F73</f>
        <v>10907</v>
      </c>
      <c r="F73" s="191">
        <f>+H73+G73</f>
        <v>7605</v>
      </c>
      <c r="G73" s="191">
        <v>1470</v>
      </c>
      <c r="H73" s="191">
        <v>6135</v>
      </c>
      <c r="I73" s="191">
        <f>+K73+J73</f>
        <v>18512</v>
      </c>
      <c r="J73" s="191">
        <v>255</v>
      </c>
      <c r="K73" s="191">
        <v>18257</v>
      </c>
      <c r="L73" s="448" t="s">
        <v>518</v>
      </c>
      <c r="M73" s="449"/>
    </row>
    <row r="74" spans="1:13">
      <c r="A74" s="227">
        <v>29</v>
      </c>
      <c r="B74" s="282" t="s">
        <v>516</v>
      </c>
      <c r="C74" s="73">
        <f t="shared" ref="C74:J74" si="25">+C75+C76</f>
        <v>44917</v>
      </c>
      <c r="D74" s="73">
        <f t="shared" si="25"/>
        <v>1102</v>
      </c>
      <c r="E74" s="73">
        <f t="shared" si="25"/>
        <v>46019</v>
      </c>
      <c r="F74" s="73">
        <f t="shared" si="25"/>
        <v>48047</v>
      </c>
      <c r="G74" s="73">
        <f t="shared" si="25"/>
        <v>1705</v>
      </c>
      <c r="H74" s="73">
        <f t="shared" si="25"/>
        <v>46342</v>
      </c>
      <c r="I74" s="73">
        <f t="shared" si="25"/>
        <v>94066</v>
      </c>
      <c r="J74" s="73">
        <f t="shared" si="25"/>
        <v>2493</v>
      </c>
      <c r="K74" s="73">
        <f>+K75+K76</f>
        <v>91573</v>
      </c>
      <c r="L74" s="450" t="s">
        <v>517</v>
      </c>
      <c r="M74" s="451"/>
    </row>
    <row r="75" spans="1:13" ht="22.5">
      <c r="A75" s="375">
        <v>2920</v>
      </c>
      <c r="B75" s="283" t="s">
        <v>515</v>
      </c>
      <c r="C75" s="191">
        <f>+E75-D75</f>
        <v>42006</v>
      </c>
      <c r="D75" s="191">
        <v>1102</v>
      </c>
      <c r="E75" s="191">
        <f>+I75-F75</f>
        <v>43108</v>
      </c>
      <c r="F75" s="191">
        <f>+H75+G75</f>
        <v>44473</v>
      </c>
      <c r="G75" s="191">
        <v>1325</v>
      </c>
      <c r="H75" s="191">
        <v>43148</v>
      </c>
      <c r="I75" s="191">
        <f>+K75+J75</f>
        <v>87581</v>
      </c>
      <c r="J75" s="191">
        <v>2493</v>
      </c>
      <c r="K75" s="191">
        <v>85088</v>
      </c>
      <c r="L75" s="448" t="s">
        <v>514</v>
      </c>
      <c r="M75" s="449"/>
    </row>
    <row r="76" spans="1:13">
      <c r="A76" s="376">
        <v>2930</v>
      </c>
      <c r="B76" s="284" t="s">
        <v>512</v>
      </c>
      <c r="C76" s="74">
        <f>+E76-D76</f>
        <v>2911</v>
      </c>
      <c r="D76" s="74">
        <v>0</v>
      </c>
      <c r="E76" s="74">
        <f>+I76-F76</f>
        <v>2911</v>
      </c>
      <c r="F76" s="74">
        <f>+H76+G76</f>
        <v>3574</v>
      </c>
      <c r="G76" s="74">
        <v>380</v>
      </c>
      <c r="H76" s="74">
        <v>3194</v>
      </c>
      <c r="I76" s="74">
        <f>+K76+J76</f>
        <v>6485</v>
      </c>
      <c r="J76" s="74">
        <v>0</v>
      </c>
      <c r="K76" s="74">
        <v>6485</v>
      </c>
      <c r="L76" s="443" t="s">
        <v>513</v>
      </c>
      <c r="M76" s="444"/>
    </row>
    <row r="77" spans="1:13">
      <c r="A77" s="228">
        <v>30</v>
      </c>
      <c r="B77" s="285" t="s">
        <v>402</v>
      </c>
      <c r="C77" s="190">
        <f t="shared" ref="C77:J77" si="26">+C78+C79</f>
        <v>121431</v>
      </c>
      <c r="D77" s="190">
        <f t="shared" si="26"/>
        <v>22273</v>
      </c>
      <c r="E77" s="190">
        <f t="shared" si="26"/>
        <v>143704</v>
      </c>
      <c r="F77" s="190">
        <f t="shared" si="26"/>
        <v>202084</v>
      </c>
      <c r="G77" s="190">
        <f t="shared" si="26"/>
        <v>22943</v>
      </c>
      <c r="H77" s="190">
        <f t="shared" si="26"/>
        <v>179141</v>
      </c>
      <c r="I77" s="190">
        <f t="shared" si="26"/>
        <v>345788</v>
      </c>
      <c r="J77" s="190">
        <f t="shared" si="26"/>
        <v>0</v>
      </c>
      <c r="K77" s="190">
        <f>+K78+K79</f>
        <v>345788</v>
      </c>
      <c r="L77" s="445" t="s">
        <v>452</v>
      </c>
      <c r="M77" s="446"/>
    </row>
    <row r="78" spans="1:13">
      <c r="A78" s="376">
        <v>3011</v>
      </c>
      <c r="B78" s="284" t="s">
        <v>511</v>
      </c>
      <c r="C78" s="74">
        <f>+E78-D78</f>
        <v>114251</v>
      </c>
      <c r="D78" s="74">
        <v>22217</v>
      </c>
      <c r="E78" s="74">
        <f>+I78-F78</f>
        <v>136468</v>
      </c>
      <c r="F78" s="74">
        <f>+H78+G78</f>
        <v>201325</v>
      </c>
      <c r="G78" s="74">
        <v>22745</v>
      </c>
      <c r="H78" s="74">
        <v>178580</v>
      </c>
      <c r="I78" s="74">
        <f>+K78+J78</f>
        <v>337793</v>
      </c>
      <c r="J78" s="74">
        <v>0</v>
      </c>
      <c r="K78" s="74">
        <v>337793</v>
      </c>
      <c r="L78" s="443" t="s">
        <v>453</v>
      </c>
      <c r="M78" s="444"/>
    </row>
    <row r="79" spans="1:13">
      <c r="A79" s="375" t="s">
        <v>621</v>
      </c>
      <c r="B79" s="283" t="s">
        <v>637</v>
      </c>
      <c r="C79" s="191">
        <f>+E79-D79</f>
        <v>7180</v>
      </c>
      <c r="D79" s="191">
        <v>56</v>
      </c>
      <c r="E79" s="191">
        <f>+I79-F79</f>
        <v>7236</v>
      </c>
      <c r="F79" s="191">
        <f>+H79+G79</f>
        <v>759</v>
      </c>
      <c r="G79" s="191">
        <v>198</v>
      </c>
      <c r="H79" s="191">
        <v>561</v>
      </c>
      <c r="I79" s="191">
        <f>+K79+J79</f>
        <v>7995</v>
      </c>
      <c r="J79" s="191">
        <v>0</v>
      </c>
      <c r="K79" s="191">
        <v>7995</v>
      </c>
      <c r="L79" s="448" t="s">
        <v>628</v>
      </c>
      <c r="M79" s="449"/>
    </row>
    <row r="80" spans="1:13">
      <c r="A80" s="227">
        <v>31</v>
      </c>
      <c r="B80" s="282" t="s">
        <v>403</v>
      </c>
      <c r="C80" s="73">
        <f t="shared" ref="C80:J80" si="27">+C81</f>
        <v>338611</v>
      </c>
      <c r="D80" s="73">
        <f t="shared" si="27"/>
        <v>22659</v>
      </c>
      <c r="E80" s="73">
        <f t="shared" si="27"/>
        <v>361270</v>
      </c>
      <c r="F80" s="73">
        <f t="shared" si="27"/>
        <v>295453</v>
      </c>
      <c r="G80" s="73">
        <f t="shared" si="27"/>
        <v>119319</v>
      </c>
      <c r="H80" s="73">
        <f t="shared" si="27"/>
        <v>176134</v>
      </c>
      <c r="I80" s="73">
        <f t="shared" si="27"/>
        <v>656723</v>
      </c>
      <c r="J80" s="73">
        <f t="shared" si="27"/>
        <v>144249</v>
      </c>
      <c r="K80" s="73">
        <f>+K81</f>
        <v>512474</v>
      </c>
      <c r="L80" s="450" t="s">
        <v>454</v>
      </c>
      <c r="M80" s="451"/>
    </row>
    <row r="81" spans="1:14">
      <c r="A81" s="375">
        <v>3100</v>
      </c>
      <c r="B81" s="283" t="s">
        <v>403</v>
      </c>
      <c r="C81" s="191">
        <f>+E81-D81</f>
        <v>338611</v>
      </c>
      <c r="D81" s="191">
        <v>22659</v>
      </c>
      <c r="E81" s="191">
        <f>+I81-F81</f>
        <v>361270</v>
      </c>
      <c r="F81" s="191">
        <f>+H81+G81</f>
        <v>295453</v>
      </c>
      <c r="G81" s="191">
        <v>119319</v>
      </c>
      <c r="H81" s="191">
        <v>176134</v>
      </c>
      <c r="I81" s="191">
        <f>+K81+J81</f>
        <v>656723</v>
      </c>
      <c r="J81" s="191">
        <v>144249</v>
      </c>
      <c r="K81" s="191">
        <v>512474</v>
      </c>
      <c r="L81" s="481" t="s">
        <v>455</v>
      </c>
      <c r="M81" s="482"/>
    </row>
    <row r="82" spans="1:14" s="3" customFormat="1" ht="12.75">
      <c r="A82" s="371">
        <v>32</v>
      </c>
      <c r="B82" s="335" t="s">
        <v>404</v>
      </c>
      <c r="C82" s="73">
        <f t="shared" ref="C82:J82" si="28">+C83+C84</f>
        <v>-14714</v>
      </c>
      <c r="D82" s="73">
        <f t="shared" si="28"/>
        <v>14192</v>
      </c>
      <c r="E82" s="73">
        <f t="shared" si="28"/>
        <v>-522</v>
      </c>
      <c r="F82" s="73">
        <f t="shared" si="28"/>
        <v>21601</v>
      </c>
      <c r="G82" s="73">
        <f t="shared" si="28"/>
        <v>5618</v>
      </c>
      <c r="H82" s="73">
        <f t="shared" si="28"/>
        <v>15983</v>
      </c>
      <c r="I82" s="73">
        <f t="shared" si="28"/>
        <v>21079</v>
      </c>
      <c r="J82" s="73">
        <f t="shared" si="28"/>
        <v>308</v>
      </c>
      <c r="K82" s="73">
        <f>+K83+K84</f>
        <v>20771</v>
      </c>
      <c r="L82" s="580" t="s">
        <v>456</v>
      </c>
      <c r="M82" s="581"/>
    </row>
    <row r="83" spans="1:14">
      <c r="A83" s="375">
        <v>3250</v>
      </c>
      <c r="B83" s="283" t="s">
        <v>509</v>
      </c>
      <c r="C83" s="191">
        <f>+E83-D83</f>
        <v>-17503</v>
      </c>
      <c r="D83" s="191">
        <v>14192</v>
      </c>
      <c r="E83" s="191">
        <v>-3311</v>
      </c>
      <c r="F83" s="191">
        <v>20032</v>
      </c>
      <c r="G83" s="191">
        <v>5138</v>
      </c>
      <c r="H83" s="191">
        <v>14894</v>
      </c>
      <c r="I83" s="191">
        <v>16721</v>
      </c>
      <c r="J83" s="191">
        <v>308</v>
      </c>
      <c r="K83" s="191">
        <v>16413</v>
      </c>
      <c r="L83" s="481" t="s">
        <v>510</v>
      </c>
      <c r="M83" s="482"/>
    </row>
    <row r="84" spans="1:14">
      <c r="A84" s="376">
        <v>3290</v>
      </c>
      <c r="B84" s="284" t="s">
        <v>405</v>
      </c>
      <c r="C84" s="74">
        <v>2789</v>
      </c>
      <c r="D84" s="74">
        <v>0</v>
      </c>
      <c r="E84" s="74">
        <v>2789</v>
      </c>
      <c r="F84" s="74">
        <v>1569</v>
      </c>
      <c r="G84" s="74">
        <v>480</v>
      </c>
      <c r="H84" s="74">
        <v>1089</v>
      </c>
      <c r="I84" s="74">
        <v>4358</v>
      </c>
      <c r="J84" s="74">
        <v>0</v>
      </c>
      <c r="K84" s="74">
        <v>4358</v>
      </c>
      <c r="L84" s="443" t="s">
        <v>457</v>
      </c>
      <c r="M84" s="444"/>
    </row>
    <row r="85" spans="1:14">
      <c r="A85" s="228">
        <v>33</v>
      </c>
      <c r="B85" s="285" t="s">
        <v>508</v>
      </c>
      <c r="C85" s="190">
        <f t="shared" ref="C85:K85" si="29">+C86+C87+C88</f>
        <v>87836</v>
      </c>
      <c r="D85" s="190">
        <f t="shared" si="29"/>
        <v>6074</v>
      </c>
      <c r="E85" s="190">
        <f t="shared" si="29"/>
        <v>93910</v>
      </c>
      <c r="F85" s="190">
        <f t="shared" si="29"/>
        <v>75186</v>
      </c>
      <c r="G85" s="190">
        <f t="shared" si="29"/>
        <v>22151</v>
      </c>
      <c r="H85" s="190">
        <f t="shared" si="29"/>
        <v>53035</v>
      </c>
      <c r="I85" s="190">
        <f t="shared" si="29"/>
        <v>169096</v>
      </c>
      <c r="J85" s="190">
        <f t="shared" si="29"/>
        <v>10322</v>
      </c>
      <c r="K85" s="190">
        <f t="shared" si="29"/>
        <v>158774</v>
      </c>
      <c r="L85" s="445" t="s">
        <v>458</v>
      </c>
      <c r="M85" s="446"/>
    </row>
    <row r="86" spans="1:14">
      <c r="A86" s="376" t="s">
        <v>622</v>
      </c>
      <c r="B86" s="284" t="s">
        <v>632</v>
      </c>
      <c r="C86" s="74">
        <f>+E86-D86</f>
        <v>4121</v>
      </c>
      <c r="D86" s="74">
        <v>143</v>
      </c>
      <c r="E86" s="74">
        <f>+I86-F86</f>
        <v>4264</v>
      </c>
      <c r="F86" s="74">
        <f>+H86+G86</f>
        <v>4103</v>
      </c>
      <c r="G86" s="74">
        <v>1330</v>
      </c>
      <c r="H86" s="74">
        <v>2773</v>
      </c>
      <c r="I86" s="74">
        <f>+K86+J86</f>
        <v>8367</v>
      </c>
      <c r="J86" s="74">
        <v>96</v>
      </c>
      <c r="K86" s="74">
        <v>8271</v>
      </c>
      <c r="L86" s="443" t="s">
        <v>629</v>
      </c>
      <c r="M86" s="444"/>
    </row>
    <row r="87" spans="1:14">
      <c r="A87" s="375" t="s">
        <v>623</v>
      </c>
      <c r="B87" s="283" t="s">
        <v>633</v>
      </c>
      <c r="C87" s="191">
        <f>+E87-D87</f>
        <v>57467</v>
      </c>
      <c r="D87" s="191">
        <v>1599</v>
      </c>
      <c r="E87" s="191">
        <f>+I87-F87</f>
        <v>59066</v>
      </c>
      <c r="F87" s="191">
        <f>+H87+G87</f>
        <v>41046</v>
      </c>
      <c r="G87" s="191">
        <v>19590</v>
      </c>
      <c r="H87" s="191">
        <v>21456</v>
      </c>
      <c r="I87" s="191">
        <f>+K87+J87</f>
        <v>100112</v>
      </c>
      <c r="J87" s="191">
        <v>1829</v>
      </c>
      <c r="K87" s="191">
        <v>98283</v>
      </c>
      <c r="L87" s="481" t="s">
        <v>630</v>
      </c>
      <c r="M87" s="482"/>
    </row>
    <row r="88" spans="1:14">
      <c r="A88" s="376">
        <v>3315</v>
      </c>
      <c r="B88" s="284" t="s">
        <v>506</v>
      </c>
      <c r="C88" s="74">
        <f>+E88-D88</f>
        <v>26248</v>
      </c>
      <c r="D88" s="74">
        <v>4332</v>
      </c>
      <c r="E88" s="74">
        <f>+I88-F88</f>
        <v>30580</v>
      </c>
      <c r="F88" s="74">
        <f>+H88+G88</f>
        <v>30037</v>
      </c>
      <c r="G88" s="74">
        <v>1231</v>
      </c>
      <c r="H88" s="74">
        <v>28806</v>
      </c>
      <c r="I88" s="74">
        <f>+K88+J88</f>
        <v>60617</v>
      </c>
      <c r="J88" s="74">
        <v>8397</v>
      </c>
      <c r="K88" s="74">
        <v>52220</v>
      </c>
      <c r="L88" s="443" t="s">
        <v>507</v>
      </c>
      <c r="M88" s="444"/>
    </row>
    <row r="89" spans="1:14" s="148" customFormat="1" ht="15.75">
      <c r="A89" s="245" t="s">
        <v>86</v>
      </c>
      <c r="B89" s="246" t="s">
        <v>503</v>
      </c>
      <c r="C89" s="190">
        <f>+E89-D89</f>
        <v>3136934</v>
      </c>
      <c r="D89" s="190">
        <v>538935</v>
      </c>
      <c r="E89" s="190">
        <f>+I89-F89</f>
        <v>3675869</v>
      </c>
      <c r="F89" s="190">
        <f>+H89+G89</f>
        <v>11518678</v>
      </c>
      <c r="G89" s="190">
        <v>534966</v>
      </c>
      <c r="H89" s="190">
        <v>10983712</v>
      </c>
      <c r="I89" s="190">
        <f>+K89+J89</f>
        <v>15194547</v>
      </c>
      <c r="J89" s="190">
        <v>7653014</v>
      </c>
      <c r="K89" s="190">
        <v>7541533</v>
      </c>
      <c r="L89" s="603" t="s">
        <v>505</v>
      </c>
      <c r="M89" s="604"/>
      <c r="N89" s="350"/>
    </row>
    <row r="90" spans="1:14">
      <c r="A90" s="227">
        <v>35</v>
      </c>
      <c r="B90" s="282" t="s">
        <v>503</v>
      </c>
      <c r="C90" s="73">
        <v>3136934</v>
      </c>
      <c r="D90" s="73">
        <v>538935</v>
      </c>
      <c r="E90" s="73">
        <v>3675869</v>
      </c>
      <c r="F90" s="73">
        <v>11518678</v>
      </c>
      <c r="G90" s="73">
        <v>534966</v>
      </c>
      <c r="H90" s="73">
        <v>10983712</v>
      </c>
      <c r="I90" s="73">
        <v>15194547</v>
      </c>
      <c r="J90" s="73">
        <v>7653014</v>
      </c>
      <c r="K90" s="73">
        <v>7541533</v>
      </c>
      <c r="L90" s="450" t="s">
        <v>504</v>
      </c>
      <c r="M90" s="451"/>
    </row>
    <row r="91" spans="1:14" s="6" customFormat="1" ht="25.5">
      <c r="A91" s="245" t="s">
        <v>87</v>
      </c>
      <c r="B91" s="246" t="s">
        <v>501</v>
      </c>
      <c r="C91" s="357">
        <f t="shared" ref="C91:J91" si="30">+C92+C94+C97</f>
        <v>-32458</v>
      </c>
      <c r="D91" s="357">
        <f t="shared" si="30"/>
        <v>11635</v>
      </c>
      <c r="E91" s="357">
        <f t="shared" si="30"/>
        <v>-20823</v>
      </c>
      <c r="F91" s="357">
        <f t="shared" si="30"/>
        <v>538608</v>
      </c>
      <c r="G91" s="357">
        <f t="shared" si="30"/>
        <v>473362</v>
      </c>
      <c r="H91" s="357">
        <f t="shared" si="30"/>
        <v>65246</v>
      </c>
      <c r="I91" s="357">
        <f t="shared" si="30"/>
        <v>517785</v>
      </c>
      <c r="J91" s="357">
        <f t="shared" si="30"/>
        <v>135253</v>
      </c>
      <c r="K91" s="357">
        <f>+K92+K94+K97</f>
        <v>382532</v>
      </c>
      <c r="L91" s="584" t="s">
        <v>502</v>
      </c>
      <c r="M91" s="585"/>
    </row>
    <row r="92" spans="1:14">
      <c r="A92" s="227">
        <v>37</v>
      </c>
      <c r="B92" s="282" t="s">
        <v>406</v>
      </c>
      <c r="C92" s="73">
        <f t="shared" ref="C92:J92" si="31">+C93</f>
        <v>22147</v>
      </c>
      <c r="D92" s="73">
        <f t="shared" si="31"/>
        <v>5200</v>
      </c>
      <c r="E92" s="73">
        <f t="shared" si="31"/>
        <v>27347</v>
      </c>
      <c r="F92" s="73">
        <f t="shared" si="31"/>
        <v>53954</v>
      </c>
      <c r="G92" s="73">
        <f t="shared" si="31"/>
        <v>48995</v>
      </c>
      <c r="H92" s="73">
        <f t="shared" si="31"/>
        <v>4959</v>
      </c>
      <c r="I92" s="73">
        <f t="shared" si="31"/>
        <v>81301</v>
      </c>
      <c r="J92" s="73">
        <f t="shared" si="31"/>
        <v>0</v>
      </c>
      <c r="K92" s="73">
        <f>+K93</f>
        <v>81301</v>
      </c>
      <c r="L92" s="450" t="s">
        <v>459</v>
      </c>
      <c r="M92" s="451"/>
    </row>
    <row r="93" spans="1:14" s="6" customFormat="1">
      <c r="A93" s="375">
        <v>3700</v>
      </c>
      <c r="B93" s="283" t="s">
        <v>406</v>
      </c>
      <c r="C93" s="356">
        <f>+E93-D93</f>
        <v>22147</v>
      </c>
      <c r="D93" s="356">
        <v>5200</v>
      </c>
      <c r="E93" s="356">
        <f>+I93-F93</f>
        <v>27347</v>
      </c>
      <c r="F93" s="356">
        <f>+H93+G93</f>
        <v>53954</v>
      </c>
      <c r="G93" s="356">
        <v>48995</v>
      </c>
      <c r="H93" s="356">
        <v>4959</v>
      </c>
      <c r="I93" s="356">
        <f>+K93+J93</f>
        <v>81301</v>
      </c>
      <c r="J93" s="356">
        <v>0</v>
      </c>
      <c r="K93" s="356">
        <v>81301</v>
      </c>
      <c r="L93" s="582" t="s">
        <v>459</v>
      </c>
      <c r="M93" s="583"/>
    </row>
    <row r="94" spans="1:14" ht="24" customHeight="1">
      <c r="A94" s="227">
        <v>38</v>
      </c>
      <c r="B94" s="282" t="s">
        <v>499</v>
      </c>
      <c r="C94" s="73">
        <f t="shared" ref="C94:J94" si="32">+C95+C96</f>
        <v>-177755</v>
      </c>
      <c r="D94" s="73">
        <f t="shared" si="32"/>
        <v>6435</v>
      </c>
      <c r="E94" s="73">
        <f t="shared" si="32"/>
        <v>-171320</v>
      </c>
      <c r="F94" s="73">
        <f t="shared" si="32"/>
        <v>421629</v>
      </c>
      <c r="G94" s="73">
        <f t="shared" si="32"/>
        <v>394640</v>
      </c>
      <c r="H94" s="73">
        <f t="shared" si="32"/>
        <v>26989</v>
      </c>
      <c r="I94" s="73">
        <f t="shared" si="32"/>
        <v>250309</v>
      </c>
      <c r="J94" s="73">
        <f t="shared" si="32"/>
        <v>0</v>
      </c>
      <c r="K94" s="73">
        <f>+K95+K96</f>
        <v>250309</v>
      </c>
      <c r="L94" s="450" t="s">
        <v>500</v>
      </c>
      <c r="M94" s="451"/>
    </row>
    <row r="95" spans="1:14" s="6" customFormat="1">
      <c r="A95" s="375" t="s">
        <v>625</v>
      </c>
      <c r="B95" s="283" t="s">
        <v>635</v>
      </c>
      <c r="C95" s="356">
        <f>+E95-D95</f>
        <v>-191073</v>
      </c>
      <c r="D95" s="356">
        <v>4197</v>
      </c>
      <c r="E95" s="356">
        <f>+I95-F95</f>
        <v>-186876</v>
      </c>
      <c r="F95" s="356">
        <f>+H95+G95</f>
        <v>396566</v>
      </c>
      <c r="G95" s="356">
        <v>381516</v>
      </c>
      <c r="H95" s="356">
        <v>15050</v>
      </c>
      <c r="I95" s="356">
        <f>+K95+J95</f>
        <v>209690</v>
      </c>
      <c r="J95" s="356">
        <v>0</v>
      </c>
      <c r="K95" s="356">
        <v>209690</v>
      </c>
      <c r="L95" s="582" t="s">
        <v>636</v>
      </c>
      <c r="M95" s="583"/>
      <c r="N95" s="280"/>
    </row>
    <row r="96" spans="1:14">
      <c r="A96" s="376">
        <v>3830</v>
      </c>
      <c r="B96" s="284" t="s">
        <v>407</v>
      </c>
      <c r="C96" s="74">
        <f>+E96-D96</f>
        <v>13318</v>
      </c>
      <c r="D96" s="74">
        <v>2238</v>
      </c>
      <c r="E96" s="74">
        <f>+I96-F96</f>
        <v>15556</v>
      </c>
      <c r="F96" s="74">
        <f>+H96+G96</f>
        <v>25063</v>
      </c>
      <c r="G96" s="74">
        <v>13124</v>
      </c>
      <c r="H96" s="74">
        <v>11939</v>
      </c>
      <c r="I96" s="74">
        <f>+K96+J96</f>
        <v>40619</v>
      </c>
      <c r="J96" s="74">
        <v>0</v>
      </c>
      <c r="K96" s="74">
        <v>40619</v>
      </c>
      <c r="L96" s="443" t="s">
        <v>460</v>
      </c>
      <c r="M96" s="444"/>
    </row>
    <row r="97" spans="1:14">
      <c r="A97" s="227">
        <v>39</v>
      </c>
      <c r="B97" s="282" t="s">
        <v>498</v>
      </c>
      <c r="C97" s="73">
        <f t="shared" ref="C97:J97" si="33">+C98</f>
        <v>123150</v>
      </c>
      <c r="D97" s="73">
        <f t="shared" si="33"/>
        <v>0</v>
      </c>
      <c r="E97" s="73">
        <f t="shared" si="33"/>
        <v>123150</v>
      </c>
      <c r="F97" s="73">
        <f t="shared" si="33"/>
        <v>63025</v>
      </c>
      <c r="G97" s="73">
        <f t="shared" si="33"/>
        <v>29727</v>
      </c>
      <c r="H97" s="73">
        <f t="shared" si="33"/>
        <v>33298</v>
      </c>
      <c r="I97" s="73">
        <f t="shared" si="33"/>
        <v>186175</v>
      </c>
      <c r="J97" s="73">
        <f t="shared" si="33"/>
        <v>135253</v>
      </c>
      <c r="K97" s="73">
        <f>+K98</f>
        <v>50922</v>
      </c>
      <c r="L97" s="450" t="s">
        <v>461</v>
      </c>
      <c r="M97" s="451"/>
    </row>
    <row r="98" spans="1:14">
      <c r="A98" s="375">
        <v>3900</v>
      </c>
      <c r="B98" s="283" t="s">
        <v>498</v>
      </c>
      <c r="C98" s="191">
        <f>+E98-D98</f>
        <v>123150</v>
      </c>
      <c r="D98" s="191">
        <v>0</v>
      </c>
      <c r="E98" s="191">
        <f>+I98-F98</f>
        <v>123150</v>
      </c>
      <c r="F98" s="191">
        <f>+H98+G98</f>
        <v>63025</v>
      </c>
      <c r="G98" s="191">
        <v>29727</v>
      </c>
      <c r="H98" s="191">
        <v>33298</v>
      </c>
      <c r="I98" s="191">
        <f>+K98+J98</f>
        <v>186175</v>
      </c>
      <c r="J98" s="191">
        <v>135253</v>
      </c>
      <c r="K98" s="191">
        <v>50922</v>
      </c>
      <c r="L98" s="481" t="s">
        <v>461</v>
      </c>
      <c r="M98" s="482"/>
    </row>
    <row r="99" spans="1:14" s="6" customFormat="1" ht="35.25" customHeight="1">
      <c r="A99" s="511" t="s">
        <v>563</v>
      </c>
      <c r="B99" s="512"/>
      <c r="C99" s="339">
        <f t="shared" ref="C99:K99" si="34">+C11+C17+C89+C91</f>
        <v>256083511</v>
      </c>
      <c r="D99" s="339">
        <f t="shared" si="34"/>
        <v>19991585</v>
      </c>
      <c r="E99" s="339">
        <f t="shared" si="34"/>
        <v>276075096</v>
      </c>
      <c r="F99" s="339">
        <f t="shared" si="34"/>
        <v>93710033</v>
      </c>
      <c r="G99" s="339">
        <f t="shared" si="34"/>
        <v>25817598</v>
      </c>
      <c r="H99" s="339">
        <f t="shared" si="34"/>
        <v>67892435</v>
      </c>
      <c r="I99" s="339">
        <f t="shared" si="34"/>
        <v>369785129</v>
      </c>
      <c r="J99" s="339">
        <f t="shared" si="34"/>
        <v>30821554</v>
      </c>
      <c r="K99" s="339">
        <f t="shared" si="34"/>
        <v>338963575</v>
      </c>
      <c r="L99" s="353" t="s">
        <v>0</v>
      </c>
      <c r="M99" s="353"/>
      <c r="N99" s="296"/>
    </row>
    <row r="100" spans="1:14">
      <c r="A100" s="387"/>
      <c r="B100" s="251"/>
      <c r="C100" s="180"/>
      <c r="D100" s="180"/>
      <c r="E100" s="180"/>
      <c r="F100" s="180"/>
      <c r="G100" s="180"/>
      <c r="H100" s="180"/>
      <c r="I100" s="180"/>
      <c r="J100" s="180"/>
      <c r="K100" s="180"/>
      <c r="L100" s="180"/>
      <c r="M100" s="180"/>
    </row>
  </sheetData>
  <mergeCells count="109">
    <mergeCell ref="L88:M88"/>
    <mergeCell ref="L69:M69"/>
    <mergeCell ref="L70:M70"/>
    <mergeCell ref="L95:M95"/>
    <mergeCell ref="L72:M72"/>
    <mergeCell ref="L97:M97"/>
    <mergeCell ref="L96:M96"/>
    <mergeCell ref="L98:M98"/>
    <mergeCell ref="L92:M92"/>
    <mergeCell ref="L73:M73"/>
    <mergeCell ref="L74:M74"/>
    <mergeCell ref="L75:M75"/>
    <mergeCell ref="L76:M76"/>
    <mergeCell ref="L94:M94"/>
    <mergeCell ref="L77:M77"/>
    <mergeCell ref="L78:M78"/>
    <mergeCell ref="L79:M79"/>
    <mergeCell ref="L89:M89"/>
    <mergeCell ref="L90:M90"/>
    <mergeCell ref="L91:M91"/>
    <mergeCell ref="L93:M93"/>
    <mergeCell ref="L80:M80"/>
    <mergeCell ref="L81:M81"/>
    <mergeCell ref="L82:M82"/>
    <mergeCell ref="L83:M83"/>
    <mergeCell ref="L84:M84"/>
    <mergeCell ref="L85:M85"/>
    <mergeCell ref="L86:M86"/>
    <mergeCell ref="L87:M87"/>
    <mergeCell ref="L57:M57"/>
    <mergeCell ref="L58:M58"/>
    <mergeCell ref="L62:M62"/>
    <mergeCell ref="L63:M63"/>
    <mergeCell ref="L64:M64"/>
    <mergeCell ref="L65:M65"/>
    <mergeCell ref="L66:M66"/>
    <mergeCell ref="L67:M67"/>
    <mergeCell ref="L68:M68"/>
    <mergeCell ref="A99:B99"/>
    <mergeCell ref="L38:M38"/>
    <mergeCell ref="L39:M39"/>
    <mergeCell ref="L40:M40"/>
    <mergeCell ref="L41:M41"/>
    <mergeCell ref="L42:M42"/>
    <mergeCell ref="L43:M43"/>
    <mergeCell ref="L44:M44"/>
    <mergeCell ref="L45:M45"/>
    <mergeCell ref="L46:M46"/>
    <mergeCell ref="L47:M47"/>
    <mergeCell ref="L50:M50"/>
    <mergeCell ref="L51:M51"/>
    <mergeCell ref="L52:M52"/>
    <mergeCell ref="L53:M53"/>
    <mergeCell ref="L54:M54"/>
    <mergeCell ref="L71:M71"/>
    <mergeCell ref="L48:M48"/>
    <mergeCell ref="L49:M49"/>
    <mergeCell ref="L60:M60"/>
    <mergeCell ref="L59:M59"/>
    <mergeCell ref="L61:M61"/>
    <mergeCell ref="L55:M55"/>
    <mergeCell ref="L56:M56"/>
    <mergeCell ref="L22:M22"/>
    <mergeCell ref="L21:M21"/>
    <mergeCell ref="L16:M16"/>
    <mergeCell ref="L20:M20"/>
    <mergeCell ref="L11:M11"/>
    <mergeCell ref="L12:M12"/>
    <mergeCell ref="L13:M13"/>
    <mergeCell ref="L14:M14"/>
    <mergeCell ref="L15:M15"/>
    <mergeCell ref="L18:M18"/>
    <mergeCell ref="L17:M17"/>
    <mergeCell ref="L19:M19"/>
    <mergeCell ref="D7:D8"/>
    <mergeCell ref="C6:K6"/>
    <mergeCell ref="L7:M10"/>
    <mergeCell ref="C9:C10"/>
    <mergeCell ref="D9:D10"/>
    <mergeCell ref="E9:E10"/>
    <mergeCell ref="E7:E8"/>
    <mergeCell ref="F7:H7"/>
    <mergeCell ref="I7:K7"/>
    <mergeCell ref="F8:H8"/>
    <mergeCell ref="I8:K8"/>
    <mergeCell ref="L37:M37"/>
    <mergeCell ref="L34:M34"/>
    <mergeCell ref="L35:M35"/>
    <mergeCell ref="L36:M36"/>
    <mergeCell ref="A1:M1"/>
    <mergeCell ref="A2:M2"/>
    <mergeCell ref="A3:M3"/>
    <mergeCell ref="A4:M4"/>
    <mergeCell ref="A5:M5"/>
    <mergeCell ref="L27:M27"/>
    <mergeCell ref="L25:M25"/>
    <mergeCell ref="L26:M26"/>
    <mergeCell ref="L23:M23"/>
    <mergeCell ref="L24:M24"/>
    <mergeCell ref="A6:B6"/>
    <mergeCell ref="A7:A10"/>
    <mergeCell ref="L30:M30"/>
    <mergeCell ref="L31:M31"/>
    <mergeCell ref="L33:M33"/>
    <mergeCell ref="L28:M28"/>
    <mergeCell ref="L29:M29"/>
    <mergeCell ref="L32:M32"/>
    <mergeCell ref="B7:B10"/>
    <mergeCell ref="C7:C8"/>
  </mergeCells>
  <printOptions horizontalCentered="1"/>
  <pageMargins left="0" right="0" top="0.19685039370078741" bottom="0" header="0.51181102362204722" footer="0.51181102362204722"/>
  <pageSetup paperSize="9" scale="70" orientation="landscape" r:id="rId1"/>
  <headerFooter alignWithMargins="0"/>
  <rowBreaks count="2" manualBreakCount="2">
    <brk id="46" max="12" man="1"/>
    <brk id="71"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N83"/>
  <sheetViews>
    <sheetView view="pageBreakPreview" zoomScaleNormal="100" zoomScaleSheetLayoutView="100" workbookViewId="0">
      <selection activeCell="G2" sqref="G2"/>
    </sheetView>
  </sheetViews>
  <sheetFormatPr defaultRowHeight="23.25"/>
  <cols>
    <col min="1" max="1" width="10.6640625" style="204" customWidth="1"/>
    <col min="2" max="2" width="39.44140625" style="204" customWidth="1"/>
    <col min="3" max="3" width="1.6640625" style="203" bestFit="1" customWidth="1"/>
    <col min="4" max="4" width="38.88671875" style="203" customWidth="1"/>
    <col min="5" max="5" width="9.6640625" style="203" customWidth="1"/>
    <col min="6" max="11" width="1.6640625" style="203" bestFit="1" customWidth="1"/>
    <col min="12" max="16384" width="8.88671875" style="203"/>
  </cols>
  <sheetData>
    <row r="1" spans="1:11" s="146" customFormat="1" ht="49.5" customHeight="1">
      <c r="A1" s="396"/>
      <c r="B1" s="396"/>
      <c r="C1" s="396"/>
      <c r="D1" s="396"/>
      <c r="E1" s="396"/>
      <c r="F1" s="198"/>
      <c r="G1" s="201"/>
      <c r="H1" s="201"/>
    </row>
    <row r="2" spans="1:11" ht="57.75" customHeight="1">
      <c r="A2" s="397" t="s">
        <v>119</v>
      </c>
      <c r="B2" s="397"/>
      <c r="C2" s="202"/>
      <c r="D2" s="398"/>
      <c r="E2" s="398"/>
      <c r="I2" s="202"/>
      <c r="J2" s="202"/>
      <c r="K2" s="202"/>
    </row>
    <row r="3" spans="1:11" ht="108" customHeight="1">
      <c r="A3" s="394" t="s">
        <v>646</v>
      </c>
      <c r="B3" s="394"/>
      <c r="C3" s="67"/>
      <c r="D3" s="395" t="s">
        <v>645</v>
      </c>
      <c r="E3" s="395"/>
    </row>
    <row r="4" spans="1:11" ht="85.5" customHeight="1">
      <c r="A4" s="394" t="s">
        <v>303</v>
      </c>
      <c r="B4" s="394"/>
      <c r="C4" s="67"/>
      <c r="D4" s="395" t="s">
        <v>594</v>
      </c>
      <c r="E4" s="395"/>
    </row>
    <row r="5" spans="1:11" ht="54.75" customHeight="1">
      <c r="A5" s="399" t="s">
        <v>304</v>
      </c>
      <c r="B5" s="399"/>
      <c r="C5" s="67"/>
      <c r="D5" s="395" t="s">
        <v>463</v>
      </c>
      <c r="E5" s="395"/>
    </row>
    <row r="6" spans="1:11" ht="37.5" customHeight="1">
      <c r="A6" s="399" t="s">
        <v>305</v>
      </c>
      <c r="B6" s="399"/>
      <c r="C6" s="68"/>
      <c r="D6" s="395" t="s">
        <v>306</v>
      </c>
      <c r="E6" s="395"/>
    </row>
    <row r="7" spans="1:11" ht="67.5" customHeight="1">
      <c r="A7" s="400" t="s">
        <v>362</v>
      </c>
      <c r="B7" s="400"/>
      <c r="C7" s="69"/>
      <c r="D7" s="401" t="s">
        <v>588</v>
      </c>
      <c r="E7" s="402"/>
    </row>
    <row r="8" spans="1:11" ht="67.5" customHeight="1">
      <c r="A8" s="274"/>
      <c r="B8" s="274"/>
      <c r="C8" s="69"/>
      <c r="D8" s="275"/>
      <c r="E8" s="276"/>
    </row>
    <row r="9" spans="1:11" ht="67.5" customHeight="1">
      <c r="E9" s="205"/>
    </row>
    <row r="10" spans="1:11" ht="43.5" customHeight="1">
      <c r="A10" s="205"/>
      <c r="B10" s="205"/>
      <c r="D10" s="205"/>
    </row>
    <row r="12" spans="1:11" ht="29.25" customHeight="1">
      <c r="A12" s="206"/>
    </row>
    <row r="14" spans="1:11">
      <c r="A14" s="207"/>
    </row>
    <row r="15" spans="1:11">
      <c r="A15" s="208"/>
    </row>
    <row r="17" spans="1:1">
      <c r="A17" s="206"/>
    </row>
    <row r="19" spans="1:1">
      <c r="A19" s="209"/>
    </row>
    <row r="20" spans="1:1">
      <c r="A20" s="210"/>
    </row>
    <row r="21" spans="1:1">
      <c r="A21" s="206"/>
    </row>
    <row r="22" spans="1:1">
      <c r="A22" s="210"/>
    </row>
    <row r="23" spans="1:1">
      <c r="A23" s="206"/>
    </row>
    <row r="24" spans="1:1">
      <c r="A24" s="211"/>
    </row>
    <row r="25" spans="1:1">
      <c r="A25" s="206"/>
    </row>
    <row r="26" spans="1:1">
      <c r="A26" s="210"/>
    </row>
    <row r="27" spans="1:1">
      <c r="A27" s="206"/>
    </row>
    <row r="28" spans="1:1">
      <c r="A28" s="211"/>
    </row>
    <row r="29" spans="1:1">
      <c r="A29" s="206"/>
    </row>
    <row r="30" spans="1:1">
      <c r="A30" s="206"/>
    </row>
    <row r="31" spans="1:1">
      <c r="A31" s="210"/>
    </row>
    <row r="32" spans="1:1">
      <c r="A32" s="206"/>
    </row>
    <row r="33" spans="1:11">
      <c r="A33" s="206"/>
    </row>
    <row r="35" spans="1:11">
      <c r="A35" s="206"/>
    </row>
    <row r="37" spans="1:11">
      <c r="A37" s="206"/>
    </row>
    <row r="38" spans="1:11">
      <c r="A38" s="210">
        <v>36</v>
      </c>
    </row>
    <row r="39" spans="1:11">
      <c r="A39" s="206"/>
    </row>
    <row r="40" spans="1:11">
      <c r="A40" s="206"/>
    </row>
    <row r="41" spans="1:11">
      <c r="A41" s="206"/>
      <c r="C41" s="203">
        <f>C14+C17+C19+C21+C23+C25+C27+C29+C30+C32+C33+C35+C37+C39+C40</f>
        <v>0</v>
      </c>
      <c r="D41" s="203">
        <f t="shared" ref="D41:K41" si="0">D14+D17+D19+D21+D23+D25+D27+D29+D30+D32+D33+D35+D37+D39+D40</f>
        <v>0</v>
      </c>
      <c r="E41" s="203">
        <f t="shared" si="0"/>
        <v>0</v>
      </c>
      <c r="F41" s="203">
        <f t="shared" si="0"/>
        <v>0</v>
      </c>
      <c r="G41" s="203">
        <f t="shared" si="0"/>
        <v>0</v>
      </c>
      <c r="H41" s="203">
        <f t="shared" si="0"/>
        <v>0</v>
      </c>
      <c r="I41" s="203">
        <f t="shared" si="0"/>
        <v>0</v>
      </c>
      <c r="J41" s="203">
        <f t="shared" si="0"/>
        <v>0</v>
      </c>
      <c r="K41" s="203">
        <f t="shared" si="0"/>
        <v>0</v>
      </c>
    </row>
    <row r="42" spans="1:11">
      <c r="A42" s="206"/>
    </row>
    <row r="43" spans="1:11">
      <c r="C43" s="203">
        <f>C14+C17+C19+C21+C23+C25+C27+C29+C30+C32+C33+C35+C37+C39+C40</f>
        <v>0</v>
      </c>
      <c r="D43" s="203">
        <f t="shared" ref="D43:K43" si="1">D14+D17+D19+D21+D23+D25+D27+D29+D30+D32+D33+D35+D37+D39+D40</f>
        <v>0</v>
      </c>
      <c r="E43" s="203">
        <f t="shared" si="1"/>
        <v>0</v>
      </c>
      <c r="F43" s="203">
        <f t="shared" si="1"/>
        <v>0</v>
      </c>
      <c r="G43" s="203">
        <f t="shared" si="1"/>
        <v>0</v>
      </c>
      <c r="H43" s="203">
        <f t="shared" si="1"/>
        <v>0</v>
      </c>
      <c r="I43" s="203">
        <f t="shared" si="1"/>
        <v>0</v>
      </c>
      <c r="J43" s="203">
        <f t="shared" si="1"/>
        <v>0</v>
      </c>
      <c r="K43" s="203">
        <f t="shared" si="1"/>
        <v>0</v>
      </c>
    </row>
    <row r="44" spans="1:11">
      <c r="A44" s="206"/>
    </row>
    <row r="45" spans="1:11">
      <c r="A45" s="206"/>
    </row>
    <row r="47" spans="1:11">
      <c r="A47" s="206"/>
    </row>
    <row r="48" spans="1:11">
      <c r="A48" s="206"/>
    </row>
    <row r="50" spans="1:1">
      <c r="A50" s="206"/>
    </row>
    <row r="51" spans="1:1">
      <c r="A51" s="206"/>
    </row>
    <row r="52" spans="1:1">
      <c r="A52" s="206"/>
    </row>
    <row r="54" spans="1:1">
      <c r="A54" s="206"/>
    </row>
    <row r="56" spans="1:1">
      <c r="A56" s="206"/>
    </row>
    <row r="57" spans="1:1">
      <c r="A57" s="206"/>
    </row>
    <row r="58" spans="1:1">
      <c r="A58" s="206"/>
    </row>
    <row r="60" spans="1:1">
      <c r="A60" s="206"/>
    </row>
    <row r="61" spans="1:1">
      <c r="A61" s="206"/>
    </row>
    <row r="62" spans="1:1">
      <c r="A62" s="206"/>
    </row>
    <row r="63" spans="1:1">
      <c r="A63" s="206"/>
    </row>
    <row r="64" spans="1:1">
      <c r="A64" s="206"/>
    </row>
    <row r="66" spans="1:1">
      <c r="A66" s="206"/>
    </row>
    <row r="68" spans="1:1">
      <c r="A68" s="206"/>
    </row>
    <row r="70" spans="1:1">
      <c r="A70" s="206"/>
    </row>
    <row r="72" spans="1:1">
      <c r="A72" s="206"/>
    </row>
    <row r="73" spans="1:1">
      <c r="A73" s="206"/>
    </row>
    <row r="75" spans="1:1">
      <c r="A75" s="206"/>
    </row>
    <row r="78" spans="1:1">
      <c r="A78" s="206"/>
    </row>
    <row r="80" spans="1:1" ht="24" customHeight="1"/>
    <row r="82" spans="3:14">
      <c r="C82" s="146">
        <f t="shared" ref="C82:H82" si="2">C14+C15+C17+C20+C21+C22+C23+C24+C26+C28+C30+C31+C33+C35+C37+C39+C41+C42+C44+C45+C47+C48+C50+C51+C52+C54+C56+C57+C58+C60+C61+C62+C63+C64+C66+C68+C70+C72+C73+C75+C78</f>
        <v>0</v>
      </c>
      <c r="D82" s="146">
        <f t="shared" si="2"/>
        <v>0</v>
      </c>
      <c r="E82" s="146">
        <f t="shared" si="2"/>
        <v>0</v>
      </c>
      <c r="F82" s="146">
        <f t="shared" si="2"/>
        <v>0</v>
      </c>
      <c r="G82" s="146">
        <f t="shared" si="2"/>
        <v>0</v>
      </c>
      <c r="H82" s="146">
        <f t="shared" si="2"/>
        <v>0</v>
      </c>
      <c r="I82" s="146"/>
      <c r="J82" s="146"/>
      <c r="K82" s="146"/>
      <c r="L82" s="146"/>
      <c r="M82" s="146"/>
      <c r="N82" s="146"/>
    </row>
    <row r="83" spans="3:14">
      <c r="C83" s="146"/>
      <c r="D83" s="146"/>
      <c r="E83" s="146"/>
      <c r="F83" s="146"/>
      <c r="G83" s="146"/>
      <c r="H83" s="146"/>
      <c r="I83" s="146"/>
      <c r="J83" s="146"/>
      <c r="K83" s="146"/>
      <c r="L83" s="146"/>
      <c r="M83" s="146"/>
      <c r="N83" s="146"/>
    </row>
  </sheetData>
  <mergeCells count="13">
    <mergeCell ref="A5:B5"/>
    <mergeCell ref="D5:E5"/>
    <mergeCell ref="A6:B6"/>
    <mergeCell ref="D6:E6"/>
    <mergeCell ref="A7:B7"/>
    <mergeCell ref="D7:E7"/>
    <mergeCell ref="A4:B4"/>
    <mergeCell ref="D4:E4"/>
    <mergeCell ref="A1:E1"/>
    <mergeCell ref="A2:B2"/>
    <mergeCell ref="D2:E2"/>
    <mergeCell ref="A3:B3"/>
    <mergeCell ref="D3:E3"/>
  </mergeCells>
  <printOptions horizontalCentered="1"/>
  <pageMargins left="0" right="0" top="0.39370078740157483" bottom="0" header="0.31496062992125984" footer="0.31496062992125984"/>
  <pageSetup paperSize="9" orientation="landscape" r:id="rId1"/>
  <drawing r:id="rId2"/>
  <legacyDrawing r:id="rId3"/>
  <oleObjects>
    <mc:AlternateContent xmlns:mc="http://schemas.openxmlformats.org/markup-compatibility/2006">
      <mc:Choice Requires="x14">
        <oleObject progId="MSWordArt.2" shapeId="44033" r:id="rId4">
          <objectPr defaultSize="0" autoPict="0" r:id="rId5">
            <anchor moveWithCells="1" sizeWithCells="1">
              <from>
                <xdr:col>3</xdr:col>
                <xdr:colOff>1457325</xdr:colOff>
                <xdr:row>1</xdr:row>
                <xdr:rowOff>57150</xdr:rowOff>
              </from>
              <to>
                <xdr:col>3</xdr:col>
                <xdr:colOff>2343150</xdr:colOff>
                <xdr:row>1</xdr:row>
                <xdr:rowOff>590550</xdr:rowOff>
              </to>
            </anchor>
          </objectPr>
        </oleObject>
      </mc:Choice>
      <mc:Fallback>
        <oleObject progId="MSWordArt.2" shapeId="44033"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99"/>
  <sheetViews>
    <sheetView view="pageBreakPreview" zoomScale="90" zoomScaleNormal="100" zoomScaleSheetLayoutView="90" workbookViewId="0">
      <selection activeCell="A6" sqref="A6:B6"/>
    </sheetView>
  </sheetViews>
  <sheetFormatPr defaultRowHeight="15"/>
  <cols>
    <col min="1" max="1" width="5.77734375" style="388" customWidth="1"/>
    <col min="2" max="2" width="40.77734375" customWidth="1"/>
    <col min="3" max="9" width="8.77734375" customWidth="1"/>
    <col min="10" max="10" width="35.77734375" customWidth="1"/>
    <col min="11" max="11" width="5.77734375" customWidth="1"/>
  </cols>
  <sheetData>
    <row r="1" spans="1:11" s="121" customFormat="1">
      <c r="A1" s="396"/>
      <c r="B1" s="396"/>
      <c r="C1" s="396"/>
      <c r="D1" s="396"/>
      <c r="E1" s="396"/>
      <c r="F1" s="396"/>
      <c r="G1" s="396"/>
      <c r="H1" s="396"/>
      <c r="I1" s="396"/>
      <c r="J1" s="396"/>
      <c r="K1" s="396"/>
    </row>
    <row r="2" spans="1:11" s="121" customFormat="1" ht="20.25" customHeight="1">
      <c r="A2" s="544" t="s">
        <v>117</v>
      </c>
      <c r="B2" s="544"/>
      <c r="C2" s="544"/>
      <c r="D2" s="544"/>
      <c r="E2" s="544"/>
      <c r="F2" s="544"/>
      <c r="G2" s="544"/>
      <c r="H2" s="544"/>
      <c r="I2" s="544"/>
      <c r="J2" s="544"/>
      <c r="K2" s="544"/>
    </row>
    <row r="3" spans="1:11" s="121" customFormat="1" ht="20.25">
      <c r="A3" s="544" t="s">
        <v>272</v>
      </c>
      <c r="B3" s="544"/>
      <c r="C3" s="544"/>
      <c r="D3" s="544"/>
      <c r="E3" s="544"/>
      <c r="F3" s="544"/>
      <c r="G3" s="544"/>
      <c r="H3" s="544"/>
      <c r="I3" s="544"/>
      <c r="J3" s="544"/>
      <c r="K3" s="544"/>
    </row>
    <row r="4" spans="1:11" s="121" customFormat="1" ht="15.75" customHeight="1">
      <c r="A4" s="545" t="s">
        <v>118</v>
      </c>
      <c r="B4" s="545"/>
      <c r="C4" s="545"/>
      <c r="D4" s="545"/>
      <c r="E4" s="545"/>
      <c r="F4" s="545"/>
      <c r="G4" s="545"/>
      <c r="H4" s="545"/>
      <c r="I4" s="545"/>
      <c r="J4" s="545"/>
      <c r="K4" s="545"/>
    </row>
    <row r="5" spans="1:11" s="121" customFormat="1" ht="15.75" customHeight="1">
      <c r="A5" s="545" t="s">
        <v>270</v>
      </c>
      <c r="B5" s="545"/>
      <c r="C5" s="545"/>
      <c r="D5" s="545"/>
      <c r="E5" s="545"/>
      <c r="F5" s="545"/>
      <c r="G5" s="545"/>
      <c r="H5" s="545"/>
      <c r="I5" s="545"/>
      <c r="J5" s="545"/>
      <c r="K5" s="545"/>
    </row>
    <row r="6" spans="1:11" s="121" customFormat="1" ht="15.75">
      <c r="A6" s="605" t="s">
        <v>675</v>
      </c>
      <c r="B6" s="605"/>
      <c r="C6" s="549" t="s">
        <v>642</v>
      </c>
      <c r="D6" s="549"/>
      <c r="E6" s="549"/>
      <c r="F6" s="549"/>
      <c r="G6" s="549"/>
      <c r="H6" s="549"/>
      <c r="I6" s="549"/>
      <c r="K6" s="127" t="s">
        <v>674</v>
      </c>
    </row>
    <row r="7" spans="1:11" s="121" customFormat="1" ht="29.25" customHeight="1">
      <c r="A7" s="542" t="s">
        <v>276</v>
      </c>
      <c r="B7" s="550" t="s">
        <v>3</v>
      </c>
      <c r="C7" s="557" t="s">
        <v>267</v>
      </c>
      <c r="D7" s="558"/>
      <c r="E7" s="555" t="s">
        <v>73</v>
      </c>
      <c r="F7" s="555" t="s">
        <v>72</v>
      </c>
      <c r="G7" s="555" t="s">
        <v>71</v>
      </c>
      <c r="H7" s="555" t="s">
        <v>70</v>
      </c>
      <c r="I7" s="555" t="s">
        <v>586</v>
      </c>
      <c r="J7" s="559" t="s">
        <v>7</v>
      </c>
      <c r="K7" s="560"/>
    </row>
    <row r="8" spans="1:11" s="121" customFormat="1" ht="29.25" customHeight="1">
      <c r="A8" s="543"/>
      <c r="B8" s="551"/>
      <c r="C8" s="553" t="s">
        <v>268</v>
      </c>
      <c r="D8" s="554"/>
      <c r="E8" s="556"/>
      <c r="F8" s="556"/>
      <c r="G8" s="556"/>
      <c r="H8" s="556"/>
      <c r="I8" s="556"/>
      <c r="J8" s="561"/>
      <c r="K8" s="562"/>
    </row>
    <row r="9" spans="1:11" s="121" customFormat="1" ht="29.25" customHeight="1">
      <c r="A9" s="540" t="s">
        <v>50</v>
      </c>
      <c r="B9" s="551"/>
      <c r="C9" s="128" t="s">
        <v>74</v>
      </c>
      <c r="D9" s="129" t="s">
        <v>13</v>
      </c>
      <c r="E9" s="546" t="s">
        <v>266</v>
      </c>
      <c r="F9" s="546" t="s">
        <v>265</v>
      </c>
      <c r="G9" s="546" t="s">
        <v>264</v>
      </c>
      <c r="H9" s="546" t="s">
        <v>263</v>
      </c>
      <c r="I9" s="546" t="s">
        <v>262</v>
      </c>
      <c r="J9" s="561"/>
      <c r="K9" s="562"/>
    </row>
    <row r="10" spans="1:11" s="121" customFormat="1" ht="29.25" customHeight="1">
      <c r="A10" s="541"/>
      <c r="B10" s="552"/>
      <c r="C10" s="130" t="s">
        <v>76</v>
      </c>
      <c r="D10" s="130" t="s">
        <v>75</v>
      </c>
      <c r="E10" s="547"/>
      <c r="F10" s="547"/>
      <c r="G10" s="547"/>
      <c r="H10" s="547"/>
      <c r="I10" s="547"/>
      <c r="J10" s="563"/>
      <c r="K10" s="564"/>
    </row>
    <row r="11" spans="1:11">
      <c r="A11" s="226" t="s">
        <v>367</v>
      </c>
      <c r="B11" s="281" t="s">
        <v>375</v>
      </c>
      <c r="C11" s="234">
        <v>194165522</v>
      </c>
      <c r="D11" s="234">
        <v>13122485</v>
      </c>
      <c r="E11" s="234">
        <v>5297785</v>
      </c>
      <c r="F11" s="234">
        <v>6053684</v>
      </c>
      <c r="G11" s="253">
        <v>8.2799999999999994</v>
      </c>
      <c r="H11" s="253">
        <v>4.2</v>
      </c>
      <c r="I11" s="321">
        <v>314824</v>
      </c>
      <c r="J11" s="454" t="s">
        <v>408</v>
      </c>
      <c r="K11" s="455"/>
    </row>
    <row r="12" spans="1:11">
      <c r="A12" s="227" t="s">
        <v>368</v>
      </c>
      <c r="B12" s="282" t="s">
        <v>490</v>
      </c>
      <c r="C12" s="235">
        <v>189697430</v>
      </c>
      <c r="D12" s="235">
        <v>10770152</v>
      </c>
      <c r="E12" s="235">
        <v>11431377</v>
      </c>
      <c r="F12" s="235">
        <v>13008684</v>
      </c>
      <c r="G12" s="254">
        <v>8.26</v>
      </c>
      <c r="H12" s="254">
        <v>3.87</v>
      </c>
      <c r="I12" s="322">
        <v>577457</v>
      </c>
      <c r="J12" s="450" t="s">
        <v>307</v>
      </c>
      <c r="K12" s="451"/>
    </row>
    <row r="13" spans="1:11">
      <c r="A13" s="228" t="s">
        <v>372</v>
      </c>
      <c r="B13" s="285" t="s">
        <v>378</v>
      </c>
      <c r="C13" s="160">
        <v>39739</v>
      </c>
      <c r="D13" s="160">
        <v>232930</v>
      </c>
      <c r="E13" s="160">
        <v>174315</v>
      </c>
      <c r="F13" s="160">
        <v>331158</v>
      </c>
      <c r="G13" s="258">
        <v>10.74</v>
      </c>
      <c r="H13" s="258">
        <v>36.619999999999997</v>
      </c>
      <c r="I13" s="325">
        <v>97419</v>
      </c>
      <c r="J13" s="445" t="s">
        <v>411</v>
      </c>
      <c r="K13" s="446"/>
    </row>
    <row r="14" spans="1:11">
      <c r="A14" s="376" t="s">
        <v>371</v>
      </c>
      <c r="B14" s="284" t="s">
        <v>379</v>
      </c>
      <c r="C14" s="74">
        <v>39739</v>
      </c>
      <c r="D14" s="74">
        <v>232930</v>
      </c>
      <c r="E14" s="74">
        <v>174315</v>
      </c>
      <c r="F14" s="74">
        <v>331158</v>
      </c>
      <c r="G14" s="266">
        <v>10.74</v>
      </c>
      <c r="H14" s="266">
        <v>36.619999999999997</v>
      </c>
      <c r="I14" s="328">
        <v>97419</v>
      </c>
      <c r="J14" s="474" t="s">
        <v>491</v>
      </c>
      <c r="K14" s="475"/>
    </row>
    <row r="15" spans="1:11">
      <c r="A15" s="228" t="s">
        <v>373</v>
      </c>
      <c r="B15" s="285" t="s">
        <v>380</v>
      </c>
      <c r="C15" s="160">
        <v>4428353</v>
      </c>
      <c r="D15" s="160">
        <v>2119403</v>
      </c>
      <c r="E15" s="160">
        <v>352419</v>
      </c>
      <c r="F15" s="160">
        <v>435935</v>
      </c>
      <c r="G15" s="258">
        <v>8.7100000000000009</v>
      </c>
      <c r="H15" s="258">
        <v>10.45</v>
      </c>
      <c r="I15" s="325">
        <v>102684</v>
      </c>
      <c r="J15" s="476" t="s">
        <v>412</v>
      </c>
      <c r="K15" s="477"/>
    </row>
    <row r="16" spans="1:11">
      <c r="A16" s="376" t="s">
        <v>374</v>
      </c>
      <c r="B16" s="284" t="s">
        <v>489</v>
      </c>
      <c r="C16" s="192">
        <v>4428353</v>
      </c>
      <c r="D16" s="192">
        <v>2119403</v>
      </c>
      <c r="E16" s="192">
        <v>352419</v>
      </c>
      <c r="F16" s="192">
        <v>435935</v>
      </c>
      <c r="G16" s="267">
        <v>8.7100000000000009</v>
      </c>
      <c r="H16" s="267">
        <v>10.45</v>
      </c>
      <c r="I16" s="324">
        <v>102684</v>
      </c>
      <c r="J16" s="474" t="s">
        <v>413</v>
      </c>
      <c r="K16" s="475"/>
    </row>
    <row r="17" spans="1:11">
      <c r="A17" s="229" t="s">
        <v>85</v>
      </c>
      <c r="B17" s="286" t="s">
        <v>381</v>
      </c>
      <c r="C17" s="160">
        <v>37993470</v>
      </c>
      <c r="D17" s="160">
        <v>7697548</v>
      </c>
      <c r="E17" s="160">
        <v>467138</v>
      </c>
      <c r="F17" s="160">
        <v>921724</v>
      </c>
      <c r="G17" s="258">
        <v>3.84</v>
      </c>
      <c r="H17" s="258">
        <v>45.48</v>
      </c>
      <c r="I17" s="325">
        <v>69954</v>
      </c>
      <c r="J17" s="452" t="s">
        <v>414</v>
      </c>
      <c r="K17" s="453"/>
    </row>
    <row r="18" spans="1:11">
      <c r="A18" s="227">
        <v>10</v>
      </c>
      <c r="B18" s="282" t="s">
        <v>382</v>
      </c>
      <c r="C18" s="73">
        <v>229137</v>
      </c>
      <c r="D18" s="73">
        <v>242929</v>
      </c>
      <c r="E18" s="73">
        <v>79972</v>
      </c>
      <c r="F18" s="73">
        <v>217709</v>
      </c>
      <c r="G18" s="259">
        <v>9.15</v>
      </c>
      <c r="H18" s="259">
        <v>54.12</v>
      </c>
      <c r="I18" s="326">
        <v>34969</v>
      </c>
      <c r="J18" s="450" t="s">
        <v>415</v>
      </c>
      <c r="K18" s="451"/>
    </row>
    <row r="19" spans="1:11">
      <c r="A19" s="375">
        <v>1010</v>
      </c>
      <c r="B19" s="283" t="s">
        <v>383</v>
      </c>
      <c r="C19" s="159">
        <v>2115</v>
      </c>
      <c r="D19" s="159">
        <v>9214</v>
      </c>
      <c r="E19" s="159">
        <v>61857</v>
      </c>
      <c r="F19" s="159">
        <v>165952</v>
      </c>
      <c r="G19" s="265">
        <v>24.85</v>
      </c>
      <c r="H19" s="265">
        <v>37.880000000000003</v>
      </c>
      <c r="I19" s="327">
        <v>46072</v>
      </c>
      <c r="J19" s="448" t="s">
        <v>416</v>
      </c>
      <c r="K19" s="449"/>
    </row>
    <row r="20" spans="1:11">
      <c r="A20" s="376">
        <v>1030</v>
      </c>
      <c r="B20" s="284" t="s">
        <v>560</v>
      </c>
      <c r="C20" s="74">
        <v>3945</v>
      </c>
      <c r="D20" s="74">
        <v>13142</v>
      </c>
      <c r="E20" s="74">
        <v>88864</v>
      </c>
      <c r="F20" s="74">
        <v>512175</v>
      </c>
      <c r="G20" s="266">
        <v>3.49</v>
      </c>
      <c r="H20" s="266">
        <v>79.150000000000006</v>
      </c>
      <c r="I20" s="328">
        <v>55925</v>
      </c>
      <c r="J20" s="443" t="s">
        <v>417</v>
      </c>
      <c r="K20" s="444"/>
    </row>
    <row r="21" spans="1:11">
      <c r="A21" s="375">
        <v>1050</v>
      </c>
      <c r="B21" s="283" t="s">
        <v>384</v>
      </c>
      <c r="C21" s="159">
        <v>34499</v>
      </c>
      <c r="D21" s="159">
        <v>21066</v>
      </c>
      <c r="E21" s="159">
        <v>93277</v>
      </c>
      <c r="F21" s="159">
        <v>254820</v>
      </c>
      <c r="G21" s="265">
        <v>5.49</v>
      </c>
      <c r="H21" s="265">
        <v>57.91</v>
      </c>
      <c r="I21" s="327">
        <v>32509</v>
      </c>
      <c r="J21" s="448" t="s">
        <v>418</v>
      </c>
      <c r="K21" s="449"/>
    </row>
    <row r="22" spans="1:11">
      <c r="A22" s="376">
        <v>1061</v>
      </c>
      <c r="B22" s="284" t="s">
        <v>385</v>
      </c>
      <c r="C22" s="74">
        <v>63188</v>
      </c>
      <c r="D22" s="74">
        <v>55832</v>
      </c>
      <c r="E22" s="74">
        <v>134935</v>
      </c>
      <c r="F22" s="74">
        <v>419076</v>
      </c>
      <c r="G22" s="266">
        <v>2.5</v>
      </c>
      <c r="H22" s="266">
        <v>65.3</v>
      </c>
      <c r="I22" s="328">
        <v>46643</v>
      </c>
      <c r="J22" s="443" t="s">
        <v>419</v>
      </c>
      <c r="K22" s="444"/>
    </row>
    <row r="23" spans="1:11">
      <c r="A23" s="375">
        <v>1071</v>
      </c>
      <c r="B23" s="283" t="s">
        <v>386</v>
      </c>
      <c r="C23" s="159">
        <v>90841</v>
      </c>
      <c r="D23" s="159">
        <v>123421</v>
      </c>
      <c r="E23" s="159">
        <v>58477</v>
      </c>
      <c r="F23" s="159">
        <v>142797</v>
      </c>
      <c r="G23" s="265">
        <v>15.18</v>
      </c>
      <c r="H23" s="265">
        <v>43.87</v>
      </c>
      <c r="I23" s="327">
        <v>30407</v>
      </c>
      <c r="J23" s="448" t="s">
        <v>420</v>
      </c>
      <c r="K23" s="449"/>
    </row>
    <row r="24" spans="1:11">
      <c r="A24" s="376">
        <v>1073</v>
      </c>
      <c r="B24" s="284" t="s">
        <v>492</v>
      </c>
      <c r="C24" s="74">
        <v>11347</v>
      </c>
      <c r="D24" s="74">
        <v>3841</v>
      </c>
      <c r="E24" s="74">
        <v>85556</v>
      </c>
      <c r="F24" s="74">
        <v>138482</v>
      </c>
      <c r="G24" s="266">
        <v>17.559999999999999</v>
      </c>
      <c r="H24" s="266">
        <v>20.65</v>
      </c>
      <c r="I24" s="328">
        <v>21947</v>
      </c>
      <c r="J24" s="443" t="s">
        <v>421</v>
      </c>
      <c r="K24" s="444"/>
    </row>
    <row r="25" spans="1:11" ht="15" customHeight="1">
      <c r="A25" s="375">
        <v>1079</v>
      </c>
      <c r="B25" s="283" t="s">
        <v>494</v>
      </c>
      <c r="C25" s="159">
        <v>16518</v>
      </c>
      <c r="D25" s="159">
        <v>14747</v>
      </c>
      <c r="E25" s="159">
        <v>102859</v>
      </c>
      <c r="F25" s="159">
        <v>190137</v>
      </c>
      <c r="G25" s="265">
        <v>15.23</v>
      </c>
      <c r="H25" s="265">
        <v>30.67</v>
      </c>
      <c r="I25" s="327">
        <v>38304</v>
      </c>
      <c r="J25" s="448" t="s">
        <v>493</v>
      </c>
      <c r="K25" s="449"/>
    </row>
    <row r="26" spans="1:11">
      <c r="A26" s="376">
        <v>1080</v>
      </c>
      <c r="B26" s="284" t="s">
        <v>387</v>
      </c>
      <c r="C26" s="74">
        <v>6684</v>
      </c>
      <c r="D26" s="74">
        <v>1666</v>
      </c>
      <c r="E26" s="74">
        <v>176150</v>
      </c>
      <c r="F26" s="74">
        <v>330987</v>
      </c>
      <c r="G26" s="266">
        <v>5.19</v>
      </c>
      <c r="H26" s="266">
        <v>41.59</v>
      </c>
      <c r="I26" s="328">
        <v>34708</v>
      </c>
      <c r="J26" s="443" t="s">
        <v>422</v>
      </c>
      <c r="K26" s="444"/>
    </row>
    <row r="27" spans="1:11">
      <c r="A27" s="228">
        <v>11</v>
      </c>
      <c r="B27" s="285" t="s">
        <v>388</v>
      </c>
      <c r="C27" s="160">
        <v>117481</v>
      </c>
      <c r="D27" s="160">
        <v>105581</v>
      </c>
      <c r="E27" s="160">
        <v>117338</v>
      </c>
      <c r="F27" s="160">
        <v>273392</v>
      </c>
      <c r="G27" s="258">
        <v>9.92</v>
      </c>
      <c r="H27" s="258">
        <v>47.16</v>
      </c>
      <c r="I27" s="325">
        <v>46429</v>
      </c>
      <c r="J27" s="445" t="s">
        <v>423</v>
      </c>
      <c r="K27" s="446"/>
    </row>
    <row r="28" spans="1:11" ht="22.5" customHeight="1">
      <c r="A28" s="376">
        <v>1105</v>
      </c>
      <c r="B28" s="284" t="s">
        <v>496</v>
      </c>
      <c r="C28" s="74">
        <v>1514</v>
      </c>
      <c r="D28" s="74">
        <v>37137</v>
      </c>
      <c r="E28" s="74">
        <v>112467</v>
      </c>
      <c r="F28" s="74">
        <v>553291</v>
      </c>
      <c r="G28" s="266">
        <v>9.84</v>
      </c>
      <c r="H28" s="266">
        <v>69.83</v>
      </c>
      <c r="I28" s="328">
        <v>82527</v>
      </c>
      <c r="J28" s="443" t="s">
        <v>495</v>
      </c>
      <c r="K28" s="444"/>
    </row>
    <row r="29" spans="1:11">
      <c r="A29" s="375">
        <v>1106</v>
      </c>
      <c r="B29" s="283" t="s">
        <v>497</v>
      </c>
      <c r="C29" s="159">
        <v>115967</v>
      </c>
      <c r="D29" s="159">
        <v>68444</v>
      </c>
      <c r="E29" s="159">
        <v>118538</v>
      </c>
      <c r="F29" s="159">
        <v>204451</v>
      </c>
      <c r="G29" s="265">
        <v>9.9700000000000006</v>
      </c>
      <c r="H29" s="265">
        <v>32.049999999999997</v>
      </c>
      <c r="I29" s="327">
        <v>37524</v>
      </c>
      <c r="J29" s="448" t="s">
        <v>424</v>
      </c>
      <c r="K29" s="449"/>
    </row>
    <row r="30" spans="1:11">
      <c r="A30" s="227">
        <v>13</v>
      </c>
      <c r="B30" s="282" t="s">
        <v>389</v>
      </c>
      <c r="C30" s="73">
        <v>23219</v>
      </c>
      <c r="D30" s="73">
        <v>11581</v>
      </c>
      <c r="E30" s="73">
        <v>62310</v>
      </c>
      <c r="F30" s="73">
        <v>120190</v>
      </c>
      <c r="G30" s="259">
        <v>10.199999999999999</v>
      </c>
      <c r="H30" s="259">
        <v>37.96</v>
      </c>
      <c r="I30" s="326">
        <v>19529</v>
      </c>
      <c r="J30" s="450" t="s">
        <v>425</v>
      </c>
      <c r="K30" s="451"/>
    </row>
    <row r="31" spans="1:11">
      <c r="A31" s="375">
        <v>1392</v>
      </c>
      <c r="B31" s="283" t="s">
        <v>559</v>
      </c>
      <c r="C31" s="159">
        <v>22355</v>
      </c>
      <c r="D31" s="159">
        <v>10081</v>
      </c>
      <c r="E31" s="159">
        <v>62730</v>
      </c>
      <c r="F31" s="159">
        <v>121940</v>
      </c>
      <c r="G31" s="265">
        <v>10.15</v>
      </c>
      <c r="H31" s="265">
        <v>38.4</v>
      </c>
      <c r="I31" s="327">
        <v>18262</v>
      </c>
      <c r="J31" s="448" t="s">
        <v>426</v>
      </c>
      <c r="K31" s="449"/>
    </row>
    <row r="32" spans="1:11">
      <c r="A32" s="376" t="s">
        <v>620</v>
      </c>
      <c r="B32" s="284" t="s">
        <v>626</v>
      </c>
      <c r="C32" s="73">
        <v>864</v>
      </c>
      <c r="D32" s="73">
        <v>1500</v>
      </c>
      <c r="E32" s="73">
        <v>56914</v>
      </c>
      <c r="F32" s="73">
        <v>97734</v>
      </c>
      <c r="G32" s="259">
        <v>10.89</v>
      </c>
      <c r="H32" s="259">
        <v>30.88</v>
      </c>
      <c r="I32" s="326">
        <v>36585</v>
      </c>
      <c r="J32" s="443" t="s">
        <v>627</v>
      </c>
      <c r="K32" s="444"/>
    </row>
    <row r="33" spans="1:11" ht="15" customHeight="1">
      <c r="A33" s="228">
        <v>14</v>
      </c>
      <c r="B33" s="285" t="s">
        <v>390</v>
      </c>
      <c r="C33" s="159">
        <v>250549</v>
      </c>
      <c r="D33" s="159">
        <v>119483</v>
      </c>
      <c r="E33" s="159">
        <v>56012</v>
      </c>
      <c r="F33" s="159">
        <v>99179</v>
      </c>
      <c r="G33" s="265">
        <v>11.47</v>
      </c>
      <c r="H33" s="265">
        <v>32.049999999999997</v>
      </c>
      <c r="I33" s="327">
        <v>17514</v>
      </c>
      <c r="J33" s="445" t="s">
        <v>427</v>
      </c>
      <c r="K33" s="446"/>
    </row>
    <row r="34" spans="1:11" ht="15" customHeight="1">
      <c r="A34" s="376">
        <v>1411</v>
      </c>
      <c r="B34" s="284" t="s">
        <v>557</v>
      </c>
      <c r="C34" s="74">
        <v>14394</v>
      </c>
      <c r="D34" s="74">
        <v>10065</v>
      </c>
      <c r="E34" s="74">
        <v>63878</v>
      </c>
      <c r="F34" s="74">
        <v>134471</v>
      </c>
      <c r="G34" s="266">
        <v>4.96</v>
      </c>
      <c r="H34" s="266">
        <v>47.54</v>
      </c>
      <c r="I34" s="328">
        <v>24078</v>
      </c>
      <c r="J34" s="443" t="s">
        <v>558</v>
      </c>
      <c r="K34" s="444"/>
    </row>
    <row r="35" spans="1:11" ht="15" customHeight="1">
      <c r="A35" s="375">
        <v>1412</v>
      </c>
      <c r="B35" s="283" t="s">
        <v>556</v>
      </c>
      <c r="C35" s="238">
        <v>236155</v>
      </c>
      <c r="D35" s="238">
        <v>109418</v>
      </c>
      <c r="E35" s="238">
        <v>55498</v>
      </c>
      <c r="F35" s="238">
        <v>96872</v>
      </c>
      <c r="G35" s="257">
        <v>12.07</v>
      </c>
      <c r="H35" s="257">
        <v>30.64</v>
      </c>
      <c r="I35" s="323">
        <v>17086</v>
      </c>
      <c r="J35" s="448" t="s">
        <v>561</v>
      </c>
      <c r="K35" s="449"/>
    </row>
    <row r="36" spans="1:11">
      <c r="A36" s="227">
        <v>15</v>
      </c>
      <c r="B36" s="282" t="s">
        <v>555</v>
      </c>
      <c r="C36" s="74">
        <v>6298</v>
      </c>
      <c r="D36" s="74">
        <v>1906</v>
      </c>
      <c r="E36" s="74">
        <v>69133</v>
      </c>
      <c r="F36" s="74">
        <v>132906</v>
      </c>
      <c r="G36" s="266">
        <v>4.38</v>
      </c>
      <c r="H36" s="266">
        <v>43.6</v>
      </c>
      <c r="I36" s="328">
        <v>16149</v>
      </c>
      <c r="J36" s="450" t="s">
        <v>428</v>
      </c>
      <c r="K36" s="451"/>
    </row>
    <row r="37" spans="1:11">
      <c r="A37" s="375" t="s">
        <v>394</v>
      </c>
      <c r="B37" s="283" t="s">
        <v>554</v>
      </c>
      <c r="C37" s="159">
        <v>2129</v>
      </c>
      <c r="D37" s="159">
        <v>745</v>
      </c>
      <c r="E37" s="159">
        <v>133106</v>
      </c>
      <c r="F37" s="159">
        <v>141230</v>
      </c>
      <c r="G37" s="265">
        <v>3.03</v>
      </c>
      <c r="H37" s="265">
        <v>2.72</v>
      </c>
      <c r="I37" s="327">
        <v>37253</v>
      </c>
      <c r="J37" s="448" t="s">
        <v>429</v>
      </c>
      <c r="K37" s="449"/>
    </row>
    <row r="38" spans="1:11" ht="15" customHeight="1">
      <c r="A38" s="376">
        <v>1520</v>
      </c>
      <c r="B38" s="284" t="s">
        <v>391</v>
      </c>
      <c r="C38" s="73">
        <v>4169</v>
      </c>
      <c r="D38" s="73">
        <v>1161</v>
      </c>
      <c r="E38" s="73">
        <v>55059</v>
      </c>
      <c r="F38" s="73">
        <v>131075</v>
      </c>
      <c r="G38" s="259">
        <v>4.7</v>
      </c>
      <c r="H38" s="259">
        <v>53.3</v>
      </c>
      <c r="I38" s="326">
        <v>11842</v>
      </c>
      <c r="J38" s="443" t="s">
        <v>430</v>
      </c>
      <c r="K38" s="444"/>
    </row>
    <row r="39" spans="1:11" ht="33.75">
      <c r="A39" s="228">
        <v>16</v>
      </c>
      <c r="B39" s="285" t="s">
        <v>551</v>
      </c>
      <c r="C39" s="159">
        <v>237929</v>
      </c>
      <c r="D39" s="159">
        <v>160424</v>
      </c>
      <c r="E39" s="159">
        <v>80467</v>
      </c>
      <c r="F39" s="159">
        <v>144580</v>
      </c>
      <c r="G39" s="265">
        <v>8.86</v>
      </c>
      <c r="H39" s="265">
        <v>35.479999999999997</v>
      </c>
      <c r="I39" s="327">
        <v>30383</v>
      </c>
      <c r="J39" s="445" t="s">
        <v>552</v>
      </c>
      <c r="K39" s="446"/>
    </row>
    <row r="40" spans="1:11">
      <c r="A40" s="376">
        <v>1622</v>
      </c>
      <c r="B40" s="284" t="s">
        <v>550</v>
      </c>
      <c r="C40" s="73">
        <v>237929</v>
      </c>
      <c r="D40" s="73">
        <v>160424</v>
      </c>
      <c r="E40" s="73">
        <v>80467</v>
      </c>
      <c r="F40" s="73">
        <v>144580</v>
      </c>
      <c r="G40" s="259">
        <v>8.86</v>
      </c>
      <c r="H40" s="259">
        <v>35.479999999999997</v>
      </c>
      <c r="I40" s="326">
        <v>30383</v>
      </c>
      <c r="J40" s="443" t="s">
        <v>553</v>
      </c>
      <c r="K40" s="444"/>
    </row>
    <row r="41" spans="1:11" ht="15" customHeight="1">
      <c r="A41" s="228">
        <v>17</v>
      </c>
      <c r="B41" s="285" t="s">
        <v>549</v>
      </c>
      <c r="C41" s="159">
        <v>21177</v>
      </c>
      <c r="D41" s="159">
        <v>18448</v>
      </c>
      <c r="E41" s="159">
        <v>68685</v>
      </c>
      <c r="F41" s="159">
        <v>175066</v>
      </c>
      <c r="G41" s="265">
        <v>7.64</v>
      </c>
      <c r="H41" s="265">
        <v>53.13</v>
      </c>
      <c r="I41" s="327">
        <v>30046</v>
      </c>
      <c r="J41" s="445" t="s">
        <v>431</v>
      </c>
      <c r="K41" s="446"/>
    </row>
    <row r="42" spans="1:11" ht="15" customHeight="1">
      <c r="A42" s="376">
        <v>1702</v>
      </c>
      <c r="B42" s="284" t="s">
        <v>392</v>
      </c>
      <c r="C42" s="80">
        <v>17678</v>
      </c>
      <c r="D42" s="80">
        <v>10362</v>
      </c>
      <c r="E42" s="80">
        <v>113172</v>
      </c>
      <c r="F42" s="80">
        <v>293511</v>
      </c>
      <c r="G42" s="268">
        <v>5.6</v>
      </c>
      <c r="H42" s="268">
        <v>55.85</v>
      </c>
      <c r="I42" s="329">
        <v>39550</v>
      </c>
      <c r="J42" s="443" t="s">
        <v>548</v>
      </c>
      <c r="K42" s="444"/>
    </row>
    <row r="43" spans="1:11">
      <c r="A43" s="375">
        <v>1709</v>
      </c>
      <c r="B43" s="283" t="s">
        <v>393</v>
      </c>
      <c r="C43" s="238">
        <v>3499</v>
      </c>
      <c r="D43" s="238">
        <v>8086</v>
      </c>
      <c r="E43" s="238">
        <v>35695</v>
      </c>
      <c r="F43" s="238">
        <v>87230</v>
      </c>
      <c r="G43" s="257">
        <v>12.72</v>
      </c>
      <c r="H43" s="257">
        <v>46.36</v>
      </c>
      <c r="I43" s="323">
        <v>22971</v>
      </c>
      <c r="J43" s="448" t="s">
        <v>432</v>
      </c>
      <c r="K43" s="449"/>
    </row>
    <row r="44" spans="1:11">
      <c r="A44" s="227">
        <v>18</v>
      </c>
      <c r="B44" s="282" t="s">
        <v>619</v>
      </c>
      <c r="C44" s="74">
        <v>400730</v>
      </c>
      <c r="D44" s="74">
        <v>363148</v>
      </c>
      <c r="E44" s="74">
        <v>195063</v>
      </c>
      <c r="F44" s="74">
        <v>297812</v>
      </c>
      <c r="G44" s="266">
        <v>8.59</v>
      </c>
      <c r="H44" s="266">
        <v>25.91</v>
      </c>
      <c r="I44" s="328">
        <v>83367</v>
      </c>
      <c r="J44" s="450" t="s">
        <v>433</v>
      </c>
      <c r="K44" s="451"/>
    </row>
    <row r="45" spans="1:11">
      <c r="A45" s="375">
        <v>1811</v>
      </c>
      <c r="B45" s="283" t="s">
        <v>392</v>
      </c>
      <c r="C45" s="159">
        <v>396316</v>
      </c>
      <c r="D45" s="159">
        <v>357722</v>
      </c>
      <c r="E45" s="159">
        <v>195997</v>
      </c>
      <c r="F45" s="159">
        <v>296317</v>
      </c>
      <c r="G45" s="265">
        <v>8.69</v>
      </c>
      <c r="H45" s="265">
        <v>25.16</v>
      </c>
      <c r="I45" s="327">
        <v>83482</v>
      </c>
      <c r="J45" s="479" t="s">
        <v>434</v>
      </c>
      <c r="K45" s="480"/>
    </row>
    <row r="46" spans="1:11">
      <c r="A46" s="376">
        <v>1820</v>
      </c>
      <c r="B46" s="284" t="s">
        <v>393</v>
      </c>
      <c r="C46" s="73">
        <v>4414</v>
      </c>
      <c r="D46" s="73">
        <v>5426</v>
      </c>
      <c r="E46" s="73">
        <v>138593</v>
      </c>
      <c r="F46" s="73">
        <v>388220</v>
      </c>
      <c r="G46" s="259">
        <v>3.95</v>
      </c>
      <c r="H46" s="259">
        <v>60.35</v>
      </c>
      <c r="I46" s="326">
        <v>76429</v>
      </c>
      <c r="J46" s="443" t="s">
        <v>435</v>
      </c>
      <c r="K46" s="444"/>
    </row>
    <row r="47" spans="1:11">
      <c r="A47" s="228">
        <v>19</v>
      </c>
      <c r="B47" s="285" t="s">
        <v>547</v>
      </c>
      <c r="C47" s="238">
        <v>5273949</v>
      </c>
      <c r="D47" s="238">
        <v>461335</v>
      </c>
      <c r="E47" s="238">
        <v>7087842</v>
      </c>
      <c r="F47" s="238">
        <v>22185184</v>
      </c>
      <c r="G47" s="257">
        <v>2.16</v>
      </c>
      <c r="H47" s="257">
        <v>65.89</v>
      </c>
      <c r="I47" s="323">
        <v>552498</v>
      </c>
      <c r="J47" s="445" t="s">
        <v>436</v>
      </c>
      <c r="K47" s="446"/>
    </row>
    <row r="48" spans="1:11">
      <c r="A48" s="227">
        <v>20</v>
      </c>
      <c r="B48" s="282" t="s">
        <v>546</v>
      </c>
      <c r="C48" s="73">
        <v>23305438</v>
      </c>
      <c r="D48" s="73">
        <v>2570142</v>
      </c>
      <c r="E48" s="73">
        <v>3391517</v>
      </c>
      <c r="F48" s="73">
        <v>4810891</v>
      </c>
      <c r="G48" s="259">
        <v>2.67</v>
      </c>
      <c r="H48" s="259">
        <v>26.84</v>
      </c>
      <c r="I48" s="326">
        <v>302726</v>
      </c>
      <c r="J48" s="450" t="s">
        <v>437</v>
      </c>
      <c r="K48" s="451"/>
    </row>
    <row r="49" spans="1:11" ht="22.5">
      <c r="A49" s="228">
        <v>21</v>
      </c>
      <c r="B49" s="285" t="s">
        <v>541</v>
      </c>
      <c r="C49" s="159">
        <v>2673</v>
      </c>
      <c r="D49" s="159">
        <v>2738</v>
      </c>
      <c r="E49" s="159">
        <v>27479</v>
      </c>
      <c r="F49" s="159">
        <v>96455</v>
      </c>
      <c r="G49" s="265">
        <v>8.77</v>
      </c>
      <c r="H49" s="265">
        <v>62.74</v>
      </c>
      <c r="I49" s="327">
        <v>12735</v>
      </c>
      <c r="J49" s="445" t="s">
        <v>539</v>
      </c>
      <c r="K49" s="446"/>
    </row>
    <row r="50" spans="1:11" ht="22.5">
      <c r="A50" s="376">
        <v>2100</v>
      </c>
      <c r="B50" s="284" t="s">
        <v>542</v>
      </c>
      <c r="C50" s="73">
        <v>2673</v>
      </c>
      <c r="D50" s="73">
        <v>2738</v>
      </c>
      <c r="E50" s="73">
        <v>27479</v>
      </c>
      <c r="F50" s="73">
        <v>96455</v>
      </c>
      <c r="G50" s="259">
        <v>8.77</v>
      </c>
      <c r="H50" s="259">
        <v>62.74</v>
      </c>
      <c r="I50" s="326">
        <v>12735</v>
      </c>
      <c r="J50" s="443" t="s">
        <v>538</v>
      </c>
      <c r="K50" s="444"/>
    </row>
    <row r="51" spans="1:11">
      <c r="A51" s="228">
        <v>22</v>
      </c>
      <c r="B51" s="285" t="s">
        <v>543</v>
      </c>
      <c r="C51" s="191">
        <v>870557</v>
      </c>
      <c r="D51" s="191">
        <v>251696</v>
      </c>
      <c r="E51" s="191">
        <v>201731</v>
      </c>
      <c r="F51" s="191">
        <v>436029</v>
      </c>
      <c r="G51" s="269">
        <v>3.84</v>
      </c>
      <c r="H51" s="269">
        <v>49.9</v>
      </c>
      <c r="I51" s="330">
        <v>41582</v>
      </c>
      <c r="J51" s="445" t="s">
        <v>438</v>
      </c>
      <c r="K51" s="446"/>
    </row>
    <row r="52" spans="1:11" ht="22.5" customHeight="1">
      <c r="A52" s="376">
        <v>2211</v>
      </c>
      <c r="B52" s="284" t="s">
        <v>544</v>
      </c>
      <c r="C52" s="73">
        <v>1091</v>
      </c>
      <c r="D52" s="73">
        <v>540</v>
      </c>
      <c r="E52" s="73">
        <v>96210</v>
      </c>
      <c r="F52" s="73">
        <v>188074</v>
      </c>
      <c r="G52" s="259">
        <v>5.24</v>
      </c>
      <c r="H52" s="259">
        <v>43.61</v>
      </c>
      <c r="I52" s="326">
        <v>31765</v>
      </c>
      <c r="J52" s="443" t="s">
        <v>540</v>
      </c>
      <c r="K52" s="444"/>
    </row>
    <row r="53" spans="1:11">
      <c r="A53" s="375">
        <v>2220</v>
      </c>
      <c r="B53" s="283" t="s">
        <v>395</v>
      </c>
      <c r="C53" s="159">
        <v>869466</v>
      </c>
      <c r="D53" s="159">
        <v>251156</v>
      </c>
      <c r="E53" s="159">
        <v>202027</v>
      </c>
      <c r="F53" s="159">
        <v>436725</v>
      </c>
      <c r="G53" s="265">
        <v>3.83</v>
      </c>
      <c r="H53" s="265">
        <v>49.91</v>
      </c>
      <c r="I53" s="327">
        <v>41610</v>
      </c>
      <c r="J53" s="448" t="s">
        <v>439</v>
      </c>
      <c r="K53" s="449"/>
    </row>
    <row r="54" spans="1:11">
      <c r="A54" s="227">
        <v>23</v>
      </c>
      <c r="B54" s="282" t="s">
        <v>545</v>
      </c>
      <c r="C54" s="74">
        <v>2718019</v>
      </c>
      <c r="D54" s="74">
        <v>1067724</v>
      </c>
      <c r="E54" s="74">
        <v>164304</v>
      </c>
      <c r="F54" s="74">
        <v>409506</v>
      </c>
      <c r="G54" s="266">
        <v>4.74</v>
      </c>
      <c r="H54" s="266">
        <v>55.13</v>
      </c>
      <c r="I54" s="328">
        <v>39513</v>
      </c>
      <c r="J54" s="450" t="s">
        <v>440</v>
      </c>
      <c r="K54" s="451"/>
    </row>
    <row r="55" spans="1:11">
      <c r="A55" s="375">
        <v>2310</v>
      </c>
      <c r="B55" s="283" t="s">
        <v>396</v>
      </c>
      <c r="C55" s="159">
        <v>65982</v>
      </c>
      <c r="D55" s="159">
        <v>34629</v>
      </c>
      <c r="E55" s="159">
        <v>92807</v>
      </c>
      <c r="F55" s="159">
        <v>194283</v>
      </c>
      <c r="G55" s="265">
        <v>6.53</v>
      </c>
      <c r="H55" s="265">
        <v>45.7</v>
      </c>
      <c r="I55" s="327">
        <v>29572</v>
      </c>
      <c r="J55" s="448" t="s">
        <v>441</v>
      </c>
      <c r="K55" s="449"/>
    </row>
    <row r="56" spans="1:11">
      <c r="A56" s="376">
        <v>2394</v>
      </c>
      <c r="B56" s="284" t="s">
        <v>397</v>
      </c>
      <c r="C56" s="74">
        <v>1332957</v>
      </c>
      <c r="D56" s="74">
        <v>130302</v>
      </c>
      <c r="E56" s="74">
        <v>841174</v>
      </c>
      <c r="F56" s="74">
        <v>1180291</v>
      </c>
      <c r="G56" s="266">
        <v>2.68</v>
      </c>
      <c r="H56" s="266">
        <v>26.05</v>
      </c>
      <c r="I56" s="328">
        <v>65053</v>
      </c>
      <c r="J56" s="443" t="s">
        <v>442</v>
      </c>
      <c r="K56" s="444"/>
    </row>
    <row r="57" spans="1:11">
      <c r="A57" s="375">
        <v>2395</v>
      </c>
      <c r="B57" s="283" t="s">
        <v>535</v>
      </c>
      <c r="C57" s="191">
        <v>1173051</v>
      </c>
      <c r="D57" s="191">
        <v>724279</v>
      </c>
      <c r="E57" s="191">
        <v>124991</v>
      </c>
      <c r="F57" s="191">
        <v>412532</v>
      </c>
      <c r="G57" s="269">
        <v>5.24</v>
      </c>
      <c r="H57" s="269">
        <v>64.459999999999994</v>
      </c>
      <c r="I57" s="330">
        <v>39967</v>
      </c>
      <c r="J57" s="448" t="s">
        <v>443</v>
      </c>
      <c r="K57" s="449"/>
    </row>
    <row r="58" spans="1:11">
      <c r="A58" s="376">
        <v>2396</v>
      </c>
      <c r="B58" s="284" t="s">
        <v>398</v>
      </c>
      <c r="C58" s="73">
        <v>32552</v>
      </c>
      <c r="D58" s="73">
        <v>44183</v>
      </c>
      <c r="E58" s="73">
        <v>50170</v>
      </c>
      <c r="F58" s="73">
        <v>112416</v>
      </c>
      <c r="G58" s="259">
        <v>9.73</v>
      </c>
      <c r="H58" s="259">
        <v>45.64</v>
      </c>
      <c r="I58" s="326">
        <v>24223</v>
      </c>
      <c r="J58" s="443" t="s">
        <v>444</v>
      </c>
      <c r="K58" s="444"/>
    </row>
    <row r="59" spans="1:11" ht="15" customHeight="1">
      <c r="A59" s="375">
        <v>2399</v>
      </c>
      <c r="B59" s="283" t="s">
        <v>534</v>
      </c>
      <c r="C59" s="190">
        <v>113477</v>
      </c>
      <c r="D59" s="190">
        <v>134331</v>
      </c>
      <c r="E59" s="190">
        <v>74465</v>
      </c>
      <c r="F59" s="190">
        <v>203338</v>
      </c>
      <c r="G59" s="270">
        <v>4.42</v>
      </c>
      <c r="H59" s="270">
        <v>58.96</v>
      </c>
      <c r="I59" s="331">
        <v>34426</v>
      </c>
      <c r="J59" s="448" t="s">
        <v>533</v>
      </c>
      <c r="K59" s="449"/>
    </row>
    <row r="60" spans="1:11">
      <c r="A60" s="227">
        <v>24</v>
      </c>
      <c r="B60" s="282" t="s">
        <v>399</v>
      </c>
      <c r="C60" s="74">
        <v>2333998</v>
      </c>
      <c r="D60" s="74">
        <v>1171467</v>
      </c>
      <c r="E60" s="74">
        <v>1055809</v>
      </c>
      <c r="F60" s="74">
        <v>3054908</v>
      </c>
      <c r="G60" s="266">
        <v>5.47</v>
      </c>
      <c r="H60" s="266">
        <v>59.97</v>
      </c>
      <c r="I60" s="328">
        <v>262190</v>
      </c>
      <c r="J60" s="450" t="s">
        <v>445</v>
      </c>
      <c r="K60" s="451"/>
    </row>
    <row r="61" spans="1:11" ht="22.5" customHeight="1">
      <c r="A61" s="228">
        <v>25</v>
      </c>
      <c r="B61" s="285" t="s">
        <v>536</v>
      </c>
      <c r="C61" s="191">
        <v>1909367</v>
      </c>
      <c r="D61" s="191">
        <v>779062</v>
      </c>
      <c r="E61" s="191">
        <v>105438</v>
      </c>
      <c r="F61" s="191">
        <v>236784</v>
      </c>
      <c r="G61" s="269">
        <v>5.4</v>
      </c>
      <c r="H61" s="269">
        <v>50.07</v>
      </c>
      <c r="I61" s="330">
        <v>28443</v>
      </c>
      <c r="J61" s="445" t="s">
        <v>532</v>
      </c>
      <c r="K61" s="446"/>
    </row>
    <row r="62" spans="1:11">
      <c r="A62" s="376">
        <v>2511</v>
      </c>
      <c r="B62" s="284" t="s">
        <v>400</v>
      </c>
      <c r="C62" s="74">
        <v>1772211</v>
      </c>
      <c r="D62" s="74">
        <v>730284</v>
      </c>
      <c r="E62" s="74">
        <v>103416</v>
      </c>
      <c r="F62" s="74">
        <v>236609</v>
      </c>
      <c r="G62" s="266">
        <v>4.97</v>
      </c>
      <c r="H62" s="266">
        <v>51.32</v>
      </c>
      <c r="I62" s="328">
        <v>28051</v>
      </c>
      <c r="J62" s="443" t="s">
        <v>446</v>
      </c>
      <c r="K62" s="444"/>
    </row>
    <row r="63" spans="1:11">
      <c r="A63" s="375">
        <v>2591</v>
      </c>
      <c r="B63" s="283" t="s">
        <v>530</v>
      </c>
      <c r="C63" s="249">
        <v>30648</v>
      </c>
      <c r="D63" s="249">
        <v>8755</v>
      </c>
      <c r="E63" s="249">
        <v>187662</v>
      </c>
      <c r="F63" s="249">
        <v>291040</v>
      </c>
      <c r="G63" s="271">
        <v>7.26</v>
      </c>
      <c r="H63" s="271">
        <v>28.27</v>
      </c>
      <c r="I63" s="332">
        <v>40345</v>
      </c>
      <c r="J63" s="448" t="s">
        <v>531</v>
      </c>
      <c r="K63" s="449"/>
    </row>
    <row r="64" spans="1:11">
      <c r="A64" s="376">
        <v>2592</v>
      </c>
      <c r="B64" s="284" t="s">
        <v>537</v>
      </c>
      <c r="C64" s="73">
        <v>93630</v>
      </c>
      <c r="D64" s="73">
        <v>27062</v>
      </c>
      <c r="E64" s="73">
        <v>161326</v>
      </c>
      <c r="F64" s="73">
        <v>234196</v>
      </c>
      <c r="G64" s="259">
        <v>16.440000000000001</v>
      </c>
      <c r="H64" s="259">
        <v>14.68</v>
      </c>
      <c r="I64" s="326">
        <v>34126</v>
      </c>
      <c r="J64" s="443" t="s">
        <v>447</v>
      </c>
      <c r="K64" s="444"/>
    </row>
    <row r="65" spans="1:11" ht="15" customHeight="1">
      <c r="A65" s="375">
        <v>2599</v>
      </c>
      <c r="B65" s="283" t="s">
        <v>528</v>
      </c>
      <c r="C65" s="191">
        <v>12878</v>
      </c>
      <c r="D65" s="191">
        <v>12961</v>
      </c>
      <c r="E65" s="191">
        <v>77452</v>
      </c>
      <c r="F65" s="191">
        <v>221750</v>
      </c>
      <c r="G65" s="269">
        <v>11.29</v>
      </c>
      <c r="H65" s="269">
        <v>53.78</v>
      </c>
      <c r="I65" s="330">
        <v>37459</v>
      </c>
      <c r="J65" s="448" t="s">
        <v>529</v>
      </c>
      <c r="K65" s="449"/>
    </row>
    <row r="66" spans="1:11" ht="15" customHeight="1">
      <c r="A66" s="227">
        <v>27</v>
      </c>
      <c r="B66" s="282" t="s">
        <v>401</v>
      </c>
      <c r="C66" s="74">
        <v>-62529</v>
      </c>
      <c r="D66" s="74">
        <v>62877</v>
      </c>
      <c r="E66" s="74">
        <v>127071</v>
      </c>
      <c r="F66" s="74">
        <v>1172164</v>
      </c>
      <c r="G66" s="266">
        <v>1.9</v>
      </c>
      <c r="H66" s="266">
        <v>87.25</v>
      </c>
      <c r="I66" s="328">
        <v>45596</v>
      </c>
      <c r="J66" s="450" t="s">
        <v>448</v>
      </c>
      <c r="K66" s="451"/>
    </row>
    <row r="67" spans="1:11" ht="18" customHeight="1">
      <c r="A67" s="375">
        <v>2710</v>
      </c>
      <c r="B67" s="283" t="s">
        <v>526</v>
      </c>
      <c r="C67" s="191">
        <v>19716</v>
      </c>
      <c r="D67" s="191">
        <v>23030</v>
      </c>
      <c r="E67" s="191">
        <v>127590</v>
      </c>
      <c r="F67" s="191">
        <v>318446</v>
      </c>
      <c r="G67" s="269">
        <v>4.32</v>
      </c>
      <c r="H67" s="269">
        <v>55.61</v>
      </c>
      <c r="I67" s="330">
        <v>57288</v>
      </c>
      <c r="J67" s="448" t="s">
        <v>527</v>
      </c>
      <c r="K67" s="449"/>
    </row>
    <row r="68" spans="1:11" ht="22.5" customHeight="1">
      <c r="A68" s="376">
        <v>2730</v>
      </c>
      <c r="B68" s="284" t="s">
        <v>525</v>
      </c>
      <c r="C68" s="74">
        <v>-127252</v>
      </c>
      <c r="D68" s="74">
        <v>25406</v>
      </c>
      <c r="E68" s="74">
        <v>133809</v>
      </c>
      <c r="F68" s="74">
        <v>2946887</v>
      </c>
      <c r="G68" s="266">
        <v>0.84</v>
      </c>
      <c r="H68" s="266">
        <v>94.61</v>
      </c>
      <c r="I68" s="328">
        <v>55838</v>
      </c>
      <c r="J68" s="443" t="s">
        <v>562</v>
      </c>
      <c r="K68" s="444"/>
    </row>
    <row r="69" spans="1:11">
      <c r="A69" s="375">
        <v>2740</v>
      </c>
      <c r="B69" s="283" t="s">
        <v>524</v>
      </c>
      <c r="C69" s="190">
        <v>-873</v>
      </c>
      <c r="D69" s="190">
        <v>596</v>
      </c>
      <c r="E69" s="190">
        <v>51835</v>
      </c>
      <c r="F69" s="190">
        <v>79554</v>
      </c>
      <c r="G69" s="270">
        <v>20.05</v>
      </c>
      <c r="H69" s="270">
        <v>14.79</v>
      </c>
      <c r="I69" s="331">
        <v>35058</v>
      </c>
      <c r="J69" s="448" t="s">
        <v>449</v>
      </c>
      <c r="K69" s="449"/>
    </row>
    <row r="70" spans="1:11" ht="15" customHeight="1">
      <c r="A70" s="376">
        <v>2790</v>
      </c>
      <c r="B70" s="284" t="s">
        <v>523</v>
      </c>
      <c r="C70" s="74">
        <v>45880</v>
      </c>
      <c r="D70" s="74">
        <v>13845</v>
      </c>
      <c r="E70" s="74">
        <v>123071</v>
      </c>
      <c r="F70" s="74">
        <v>292512</v>
      </c>
      <c r="G70" s="266">
        <v>9.2799999999999994</v>
      </c>
      <c r="H70" s="266">
        <v>48.64</v>
      </c>
      <c r="I70" s="328">
        <v>27415</v>
      </c>
      <c r="J70" s="443" t="s">
        <v>450</v>
      </c>
      <c r="K70" s="444"/>
    </row>
    <row r="71" spans="1:11" ht="15" customHeight="1">
      <c r="A71" s="228">
        <v>28</v>
      </c>
      <c r="B71" s="285" t="s">
        <v>522</v>
      </c>
      <c r="C71" s="191">
        <v>38927</v>
      </c>
      <c r="D71" s="191">
        <v>45480</v>
      </c>
      <c r="E71" s="191">
        <v>55979</v>
      </c>
      <c r="F71" s="191">
        <v>202720</v>
      </c>
      <c r="G71" s="269">
        <v>1.17</v>
      </c>
      <c r="H71" s="269">
        <v>71.22</v>
      </c>
      <c r="I71" s="330">
        <v>27833</v>
      </c>
      <c r="J71" s="445" t="s">
        <v>451</v>
      </c>
      <c r="K71" s="446"/>
    </row>
    <row r="72" spans="1:11" ht="45">
      <c r="A72" s="376">
        <v>2810</v>
      </c>
      <c r="B72" s="284" t="s">
        <v>520</v>
      </c>
      <c r="C72" s="73">
        <v>30507</v>
      </c>
      <c r="D72" s="73">
        <v>43476</v>
      </c>
      <c r="E72" s="73">
        <v>51216</v>
      </c>
      <c r="F72" s="73">
        <v>198812</v>
      </c>
      <c r="G72" s="259">
        <v>0.76</v>
      </c>
      <c r="H72" s="259">
        <v>73.47</v>
      </c>
      <c r="I72" s="326">
        <v>27639</v>
      </c>
      <c r="J72" s="443" t="s">
        <v>521</v>
      </c>
      <c r="K72" s="444"/>
    </row>
    <row r="73" spans="1:11" ht="33.75">
      <c r="A73" s="375">
        <v>2820</v>
      </c>
      <c r="B73" s="283" t="s">
        <v>519</v>
      </c>
      <c r="C73" s="191">
        <v>8420</v>
      </c>
      <c r="D73" s="191">
        <v>2004</v>
      </c>
      <c r="E73" s="191">
        <v>178807</v>
      </c>
      <c r="F73" s="191">
        <v>303479</v>
      </c>
      <c r="G73" s="269">
        <v>7.94</v>
      </c>
      <c r="H73" s="269">
        <v>33.14</v>
      </c>
      <c r="I73" s="330">
        <v>32844</v>
      </c>
      <c r="J73" s="448" t="s">
        <v>518</v>
      </c>
      <c r="K73" s="449"/>
    </row>
    <row r="74" spans="1:11">
      <c r="A74" s="227">
        <v>29</v>
      </c>
      <c r="B74" s="282" t="s">
        <v>516</v>
      </c>
      <c r="C74" s="74">
        <v>32340</v>
      </c>
      <c r="D74" s="74">
        <v>12576</v>
      </c>
      <c r="E74" s="74">
        <v>84750</v>
      </c>
      <c r="F74" s="74">
        <v>173234</v>
      </c>
      <c r="G74" s="266">
        <v>1.81</v>
      </c>
      <c r="H74" s="266">
        <v>49.27</v>
      </c>
      <c r="I74" s="328">
        <v>23247</v>
      </c>
      <c r="J74" s="450" t="s">
        <v>517</v>
      </c>
      <c r="K74" s="451"/>
    </row>
    <row r="75" spans="1:11" ht="22.5" customHeight="1">
      <c r="A75" s="375">
        <v>2920</v>
      </c>
      <c r="B75" s="283" t="s">
        <v>515</v>
      </c>
      <c r="C75" s="190">
        <v>30926</v>
      </c>
      <c r="D75" s="190">
        <v>11080</v>
      </c>
      <c r="E75" s="190">
        <v>85533</v>
      </c>
      <c r="F75" s="190">
        <v>173773</v>
      </c>
      <c r="G75" s="270">
        <v>1.51</v>
      </c>
      <c r="H75" s="270">
        <v>49.27</v>
      </c>
      <c r="I75" s="331">
        <v>22072</v>
      </c>
      <c r="J75" s="448" t="s">
        <v>514</v>
      </c>
      <c r="K75" s="449"/>
    </row>
    <row r="76" spans="1:11">
      <c r="A76" s="376">
        <v>2930</v>
      </c>
      <c r="B76" s="284" t="s">
        <v>512</v>
      </c>
      <c r="C76" s="74">
        <v>1414</v>
      </c>
      <c r="D76" s="74">
        <v>1496</v>
      </c>
      <c r="E76" s="74">
        <v>74637</v>
      </c>
      <c r="F76" s="74">
        <v>166279</v>
      </c>
      <c r="G76" s="266">
        <v>5.85</v>
      </c>
      <c r="H76" s="266">
        <v>49.26</v>
      </c>
      <c r="I76" s="328">
        <v>38369</v>
      </c>
      <c r="J76" s="443" t="s">
        <v>513</v>
      </c>
      <c r="K76" s="444"/>
    </row>
    <row r="77" spans="1:11">
      <c r="A77" s="228">
        <v>30</v>
      </c>
      <c r="B77" s="285" t="s">
        <v>402</v>
      </c>
      <c r="C77" s="190">
        <v>34176</v>
      </c>
      <c r="D77" s="190">
        <v>87254</v>
      </c>
      <c r="E77" s="190">
        <v>250792</v>
      </c>
      <c r="F77" s="190">
        <v>603469</v>
      </c>
      <c r="G77" s="270">
        <v>6.63</v>
      </c>
      <c r="H77" s="270">
        <v>51.81</v>
      </c>
      <c r="I77" s="331">
        <v>152275</v>
      </c>
      <c r="J77" s="445" t="s">
        <v>452</v>
      </c>
      <c r="K77" s="446"/>
    </row>
    <row r="78" spans="1:11">
      <c r="A78" s="376">
        <v>3011</v>
      </c>
      <c r="B78" s="284" t="s">
        <v>511</v>
      </c>
      <c r="C78" s="74">
        <v>28895</v>
      </c>
      <c r="D78" s="74">
        <v>85355</v>
      </c>
      <c r="E78" s="74">
        <v>270769</v>
      </c>
      <c r="F78" s="74">
        <v>670224</v>
      </c>
      <c r="G78" s="266">
        <v>6.73</v>
      </c>
      <c r="H78" s="266">
        <v>52.87</v>
      </c>
      <c r="I78" s="328">
        <v>169356</v>
      </c>
      <c r="J78" s="443" t="s">
        <v>453</v>
      </c>
      <c r="K78" s="444"/>
    </row>
    <row r="79" spans="1:11">
      <c r="A79" s="375" t="s">
        <v>621</v>
      </c>
      <c r="B79" s="283" t="s">
        <v>637</v>
      </c>
      <c r="C79" s="160">
        <v>5281</v>
      </c>
      <c r="D79" s="160">
        <v>1899</v>
      </c>
      <c r="E79" s="160">
        <v>104875</v>
      </c>
      <c r="F79" s="160">
        <v>115868</v>
      </c>
      <c r="G79" s="258">
        <v>2.4700000000000002</v>
      </c>
      <c r="H79" s="258">
        <v>7.01</v>
      </c>
      <c r="I79" s="325">
        <v>27515</v>
      </c>
      <c r="J79" s="448" t="s">
        <v>628</v>
      </c>
      <c r="K79" s="449"/>
    </row>
    <row r="80" spans="1:11">
      <c r="A80" s="227">
        <v>31</v>
      </c>
      <c r="B80" s="282" t="s">
        <v>403</v>
      </c>
      <c r="C80" s="74">
        <v>217896</v>
      </c>
      <c r="D80" s="74">
        <v>120715</v>
      </c>
      <c r="E80" s="74">
        <v>98762</v>
      </c>
      <c r="F80" s="74">
        <v>179531</v>
      </c>
      <c r="G80" s="266">
        <v>18.170000000000002</v>
      </c>
      <c r="H80" s="266">
        <v>26.82</v>
      </c>
      <c r="I80" s="328">
        <v>33100</v>
      </c>
      <c r="J80" s="450" t="s">
        <v>454</v>
      </c>
      <c r="K80" s="451"/>
    </row>
    <row r="81" spans="1:11">
      <c r="A81" s="375">
        <v>3100</v>
      </c>
      <c r="B81" s="283" t="s">
        <v>403</v>
      </c>
      <c r="C81" s="160">
        <v>217896</v>
      </c>
      <c r="D81" s="160">
        <v>120715</v>
      </c>
      <c r="E81" s="160">
        <v>98762</v>
      </c>
      <c r="F81" s="160">
        <v>179531</v>
      </c>
      <c r="G81" s="258">
        <v>18.170000000000002</v>
      </c>
      <c r="H81" s="258">
        <v>26.82</v>
      </c>
      <c r="I81" s="325">
        <v>33100</v>
      </c>
      <c r="J81" s="481" t="s">
        <v>455</v>
      </c>
      <c r="K81" s="482"/>
    </row>
    <row r="82" spans="1:11">
      <c r="A82" s="227">
        <v>32</v>
      </c>
      <c r="B82" s="282" t="s">
        <v>404</v>
      </c>
      <c r="C82" s="74">
        <v>-20624</v>
      </c>
      <c r="D82" s="74">
        <v>5909</v>
      </c>
      <c r="E82" s="74">
        <v>-4217</v>
      </c>
      <c r="F82" s="74">
        <v>169988</v>
      </c>
      <c r="G82" s="266">
        <v>26.65</v>
      </c>
      <c r="H82" s="266">
        <v>75.83</v>
      </c>
      <c r="I82" s="328">
        <v>47655</v>
      </c>
      <c r="J82" s="450" t="s">
        <v>456</v>
      </c>
      <c r="K82" s="451"/>
    </row>
    <row r="83" spans="1:11">
      <c r="A83" s="375">
        <v>3250</v>
      </c>
      <c r="B83" s="283" t="s">
        <v>509</v>
      </c>
      <c r="C83" s="160">
        <v>-21331</v>
      </c>
      <c r="D83" s="160">
        <v>3828</v>
      </c>
      <c r="E83" s="160">
        <v>-48698</v>
      </c>
      <c r="F83" s="160">
        <v>245896</v>
      </c>
      <c r="G83" s="258">
        <v>30.73</v>
      </c>
      <c r="H83" s="258">
        <v>89.07</v>
      </c>
      <c r="I83" s="325">
        <v>56295</v>
      </c>
      <c r="J83" s="481" t="s">
        <v>510</v>
      </c>
      <c r="K83" s="482"/>
    </row>
    <row r="84" spans="1:11" ht="15" customHeight="1">
      <c r="A84" s="376">
        <v>3290</v>
      </c>
      <c r="B84" s="284" t="s">
        <v>405</v>
      </c>
      <c r="C84" s="74">
        <v>707</v>
      </c>
      <c r="D84" s="74">
        <v>2081</v>
      </c>
      <c r="E84" s="74">
        <v>49796</v>
      </c>
      <c r="F84" s="74">
        <v>77814</v>
      </c>
      <c r="G84" s="266">
        <v>11.01</v>
      </c>
      <c r="H84" s="266">
        <v>25</v>
      </c>
      <c r="I84" s="328">
        <v>37164</v>
      </c>
      <c r="J84" s="443" t="s">
        <v>457</v>
      </c>
      <c r="K84" s="444"/>
    </row>
    <row r="85" spans="1:11">
      <c r="A85" s="228">
        <v>33</v>
      </c>
      <c r="B85" s="285" t="s">
        <v>508</v>
      </c>
      <c r="C85" s="160">
        <v>52763</v>
      </c>
      <c r="D85" s="160">
        <v>35073</v>
      </c>
      <c r="E85" s="160">
        <v>141430</v>
      </c>
      <c r="F85" s="160">
        <v>254662</v>
      </c>
      <c r="G85" s="258">
        <v>13.1</v>
      </c>
      <c r="H85" s="258">
        <v>31.36</v>
      </c>
      <c r="I85" s="325">
        <v>52981</v>
      </c>
      <c r="J85" s="445" t="s">
        <v>458</v>
      </c>
      <c r="K85" s="446"/>
    </row>
    <row r="86" spans="1:11">
      <c r="A86" s="376" t="s">
        <v>622</v>
      </c>
      <c r="B86" s="284" t="s">
        <v>632</v>
      </c>
      <c r="C86" s="74">
        <v>1957</v>
      </c>
      <c r="D86" s="74">
        <v>2165</v>
      </c>
      <c r="E86" s="74">
        <v>39853</v>
      </c>
      <c r="F86" s="74">
        <v>78198</v>
      </c>
      <c r="G86" s="266">
        <v>15.89</v>
      </c>
      <c r="H86" s="266">
        <v>33.14</v>
      </c>
      <c r="I86" s="328">
        <v>20230</v>
      </c>
      <c r="J86" s="443" t="s">
        <v>629</v>
      </c>
      <c r="K86" s="444"/>
    </row>
    <row r="87" spans="1:11">
      <c r="A87" s="375" t="s">
        <v>623</v>
      </c>
      <c r="B87" s="283" t="s">
        <v>633</v>
      </c>
      <c r="C87" s="160">
        <v>39078</v>
      </c>
      <c r="D87" s="160">
        <v>18388</v>
      </c>
      <c r="E87" s="160">
        <v>202974</v>
      </c>
      <c r="F87" s="160">
        <v>344026</v>
      </c>
      <c r="G87" s="258">
        <v>19.57</v>
      </c>
      <c r="H87" s="258">
        <v>21.43</v>
      </c>
      <c r="I87" s="325">
        <v>63627</v>
      </c>
      <c r="J87" s="481" t="s">
        <v>630</v>
      </c>
      <c r="K87" s="482"/>
    </row>
    <row r="88" spans="1:11">
      <c r="A88" s="376">
        <v>3315</v>
      </c>
      <c r="B88" s="284" t="s">
        <v>506</v>
      </c>
      <c r="C88" s="74">
        <v>11728</v>
      </c>
      <c r="D88" s="74">
        <v>14520</v>
      </c>
      <c r="E88" s="74">
        <v>114962</v>
      </c>
      <c r="F88" s="74">
        <v>227884</v>
      </c>
      <c r="G88" s="266">
        <v>2.0299999999999998</v>
      </c>
      <c r="H88" s="266">
        <v>47.52</v>
      </c>
      <c r="I88" s="328">
        <v>54587</v>
      </c>
      <c r="J88" s="443" t="s">
        <v>507</v>
      </c>
      <c r="K88" s="444"/>
    </row>
    <row r="89" spans="1:11">
      <c r="A89" s="245" t="s">
        <v>86</v>
      </c>
      <c r="B89" s="246" t="s">
        <v>503</v>
      </c>
      <c r="C89" s="159">
        <v>1785628</v>
      </c>
      <c r="D89" s="159">
        <v>1351304</v>
      </c>
      <c r="E89" s="159">
        <v>738423</v>
      </c>
      <c r="F89" s="159">
        <v>3052340</v>
      </c>
      <c r="G89" s="265">
        <v>3.52</v>
      </c>
      <c r="H89" s="265">
        <v>72.290000000000006</v>
      </c>
      <c r="I89" s="327">
        <v>271455</v>
      </c>
      <c r="J89" s="603" t="s">
        <v>505</v>
      </c>
      <c r="K89" s="604"/>
    </row>
    <row r="90" spans="1:11">
      <c r="A90" s="227">
        <v>35</v>
      </c>
      <c r="B90" s="282" t="s">
        <v>503</v>
      </c>
      <c r="C90" s="74">
        <v>1785628</v>
      </c>
      <c r="D90" s="74">
        <v>1351304</v>
      </c>
      <c r="E90" s="74">
        <v>738423</v>
      </c>
      <c r="F90" s="74">
        <v>3052340</v>
      </c>
      <c r="G90" s="266">
        <v>3.52</v>
      </c>
      <c r="H90" s="266">
        <v>72.290000000000006</v>
      </c>
      <c r="I90" s="328">
        <v>271455</v>
      </c>
      <c r="J90" s="450" t="s">
        <v>504</v>
      </c>
      <c r="K90" s="451"/>
    </row>
    <row r="91" spans="1:11" ht="25.5" customHeight="1">
      <c r="A91" s="245" t="s">
        <v>87</v>
      </c>
      <c r="B91" s="246" t="s">
        <v>501</v>
      </c>
      <c r="C91" s="160">
        <v>-147042</v>
      </c>
      <c r="D91" s="160">
        <v>114583</v>
      </c>
      <c r="E91" s="160">
        <v>-14371</v>
      </c>
      <c r="F91" s="160">
        <v>357340</v>
      </c>
      <c r="G91" s="258">
        <v>91.42</v>
      </c>
      <c r="H91" s="258">
        <v>12.6</v>
      </c>
      <c r="I91" s="325">
        <v>80128</v>
      </c>
      <c r="J91" s="584" t="s">
        <v>502</v>
      </c>
      <c r="K91" s="585"/>
    </row>
    <row r="92" spans="1:11">
      <c r="A92" s="227">
        <v>37</v>
      </c>
      <c r="B92" s="282" t="s">
        <v>406</v>
      </c>
      <c r="C92" s="74">
        <v>4815</v>
      </c>
      <c r="D92" s="74">
        <v>17332</v>
      </c>
      <c r="E92" s="74">
        <v>71776</v>
      </c>
      <c r="F92" s="74">
        <v>213387</v>
      </c>
      <c r="G92" s="266">
        <v>60.26</v>
      </c>
      <c r="H92" s="266">
        <v>6.1</v>
      </c>
      <c r="I92" s="328">
        <v>45490</v>
      </c>
      <c r="J92" s="450" t="s">
        <v>459</v>
      </c>
      <c r="K92" s="451"/>
    </row>
    <row r="93" spans="1:11">
      <c r="A93" s="375">
        <v>3700</v>
      </c>
      <c r="B93" s="283" t="s">
        <v>406</v>
      </c>
      <c r="C93" s="160">
        <v>4815</v>
      </c>
      <c r="D93" s="160">
        <v>17332</v>
      </c>
      <c r="E93" s="160">
        <v>71776</v>
      </c>
      <c r="F93" s="160">
        <v>213387</v>
      </c>
      <c r="G93" s="258">
        <v>60.26</v>
      </c>
      <c r="H93" s="258">
        <v>6.1</v>
      </c>
      <c r="I93" s="325">
        <v>45490</v>
      </c>
      <c r="J93" s="582" t="s">
        <v>459</v>
      </c>
      <c r="K93" s="583"/>
    </row>
    <row r="94" spans="1:11" ht="22.5">
      <c r="A94" s="227">
        <v>38</v>
      </c>
      <c r="B94" s="282" t="s">
        <v>499</v>
      </c>
      <c r="C94" s="74">
        <v>-237381</v>
      </c>
      <c r="D94" s="74">
        <v>59626</v>
      </c>
      <c r="E94" s="74">
        <v>-288904</v>
      </c>
      <c r="F94" s="74">
        <v>422108</v>
      </c>
      <c r="G94" s="266">
        <v>157.66</v>
      </c>
      <c r="H94" s="266">
        <v>10.78</v>
      </c>
      <c r="I94" s="328">
        <v>101232</v>
      </c>
      <c r="J94" s="450" t="s">
        <v>500</v>
      </c>
      <c r="K94" s="451"/>
    </row>
    <row r="95" spans="1:11">
      <c r="A95" s="375" t="s">
        <v>625</v>
      </c>
      <c r="B95" s="283" t="s">
        <v>635</v>
      </c>
      <c r="C95" s="160">
        <v>-243285</v>
      </c>
      <c r="D95" s="160">
        <v>52212</v>
      </c>
      <c r="E95" s="160">
        <v>-482885</v>
      </c>
      <c r="F95" s="160">
        <v>541836</v>
      </c>
      <c r="G95" s="258">
        <v>181.94</v>
      </c>
      <c r="H95" s="258">
        <v>7.18</v>
      </c>
      <c r="I95" s="325">
        <v>134914</v>
      </c>
      <c r="J95" s="582" t="s">
        <v>636</v>
      </c>
      <c r="K95" s="583"/>
    </row>
    <row r="96" spans="1:11">
      <c r="A96" s="376">
        <v>3830</v>
      </c>
      <c r="B96" s="284" t="s">
        <v>407</v>
      </c>
      <c r="C96" s="74">
        <v>5904</v>
      </c>
      <c r="D96" s="74">
        <v>7414</v>
      </c>
      <c r="E96" s="74">
        <v>75517</v>
      </c>
      <c r="F96" s="74">
        <v>197182</v>
      </c>
      <c r="G96" s="266">
        <v>32.31</v>
      </c>
      <c r="H96" s="266">
        <v>29.39</v>
      </c>
      <c r="I96" s="328">
        <v>36704</v>
      </c>
      <c r="J96" s="443" t="s">
        <v>460</v>
      </c>
      <c r="K96" s="444"/>
    </row>
    <row r="97" spans="1:11" ht="15" customHeight="1">
      <c r="A97" s="228">
        <v>39</v>
      </c>
      <c r="B97" s="285" t="s">
        <v>498</v>
      </c>
      <c r="C97" s="191">
        <v>85524</v>
      </c>
      <c r="D97" s="191">
        <v>37625</v>
      </c>
      <c r="E97" s="191">
        <v>259262</v>
      </c>
      <c r="F97" s="191">
        <v>391948</v>
      </c>
      <c r="G97" s="269">
        <v>15.97</v>
      </c>
      <c r="H97" s="269">
        <v>17.89</v>
      </c>
      <c r="I97" s="330">
        <v>81794</v>
      </c>
      <c r="J97" s="445" t="s">
        <v>461</v>
      </c>
      <c r="K97" s="446"/>
    </row>
    <row r="98" spans="1:11">
      <c r="A98" s="376">
        <v>3900</v>
      </c>
      <c r="B98" s="284" t="s">
        <v>498</v>
      </c>
      <c r="C98" s="74">
        <v>85524</v>
      </c>
      <c r="D98" s="74">
        <v>37625</v>
      </c>
      <c r="E98" s="74">
        <v>259262</v>
      </c>
      <c r="F98" s="74">
        <v>391948</v>
      </c>
      <c r="G98" s="266">
        <v>15.97</v>
      </c>
      <c r="H98" s="266">
        <v>17.89</v>
      </c>
      <c r="I98" s="328">
        <v>81794</v>
      </c>
      <c r="J98" s="443" t="s">
        <v>461</v>
      </c>
      <c r="K98" s="444"/>
    </row>
    <row r="99" spans="1:11" ht="31.5" customHeight="1">
      <c r="A99" s="511" t="s">
        <v>563</v>
      </c>
      <c r="B99" s="512"/>
      <c r="C99" s="358">
        <v>233797578</v>
      </c>
      <c r="D99" s="358">
        <v>22285920</v>
      </c>
      <c r="E99" s="358">
        <v>1742799</v>
      </c>
      <c r="F99" s="358">
        <v>2334369</v>
      </c>
      <c r="G99" s="359">
        <v>6.98</v>
      </c>
      <c r="H99" s="359">
        <v>18.36</v>
      </c>
      <c r="I99" s="360">
        <v>140937</v>
      </c>
      <c r="J99" s="353" t="s">
        <v>0</v>
      </c>
      <c r="K99" s="353"/>
    </row>
  </sheetData>
  <mergeCells count="112">
    <mergeCell ref="J80:K80"/>
    <mergeCell ref="J81:K81"/>
    <mergeCell ref="J82:K82"/>
    <mergeCell ref="J83:K83"/>
    <mergeCell ref="J84:K84"/>
    <mergeCell ref="J85:K85"/>
    <mergeCell ref="J86:K86"/>
    <mergeCell ref="J87:K87"/>
    <mergeCell ref="J88:K88"/>
    <mergeCell ref="A1:K1"/>
    <mergeCell ref="A2:K2"/>
    <mergeCell ref="A3:K3"/>
    <mergeCell ref="A4:K4"/>
    <mergeCell ref="A5:K5"/>
    <mergeCell ref="A6:B6"/>
    <mergeCell ref="C6:I6"/>
    <mergeCell ref="A7:A8"/>
    <mergeCell ref="B7:B10"/>
    <mergeCell ref="C7:D7"/>
    <mergeCell ref="E7:E8"/>
    <mergeCell ref="F7:F8"/>
    <mergeCell ref="G7:G8"/>
    <mergeCell ref="H7:H8"/>
    <mergeCell ref="I7:I8"/>
    <mergeCell ref="J21:K21"/>
    <mergeCell ref="J17:K17"/>
    <mergeCell ref="J18:K18"/>
    <mergeCell ref="J16:K16"/>
    <mergeCell ref="J33:K33"/>
    <mergeCell ref="J37:K37"/>
    <mergeCell ref="J7:K10"/>
    <mergeCell ref="C8:D8"/>
    <mergeCell ref="A9:A10"/>
    <mergeCell ref="E9:E10"/>
    <mergeCell ref="F9:F10"/>
    <mergeCell ref="G9:G10"/>
    <mergeCell ref="H9:H10"/>
    <mergeCell ref="I9:I10"/>
    <mergeCell ref="J11:K11"/>
    <mergeCell ref="J12:K12"/>
    <mergeCell ref="J13:K13"/>
    <mergeCell ref="J14:K14"/>
    <mergeCell ref="J15:K15"/>
    <mergeCell ref="J19:K19"/>
    <mergeCell ref="J20:K20"/>
    <mergeCell ref="J50:K50"/>
    <mergeCell ref="J51:K51"/>
    <mergeCell ref="J52:K52"/>
    <mergeCell ref="J53:K53"/>
    <mergeCell ref="J54:K54"/>
    <mergeCell ref="J49:K49"/>
    <mergeCell ref="J22:K22"/>
    <mergeCell ref="J23:K23"/>
    <mergeCell ref="J29:K29"/>
    <mergeCell ref="J27:K27"/>
    <mergeCell ref="J28:K28"/>
    <mergeCell ref="J26:K26"/>
    <mergeCell ref="J24:K24"/>
    <mergeCell ref="J25:K25"/>
    <mergeCell ref="J34:K34"/>
    <mergeCell ref="J35:K35"/>
    <mergeCell ref="J36:K36"/>
    <mergeCell ref="J30:K30"/>
    <mergeCell ref="J31:K31"/>
    <mergeCell ref="J32:K32"/>
    <mergeCell ref="J48:K48"/>
    <mergeCell ref="J62:K62"/>
    <mergeCell ref="J63:K63"/>
    <mergeCell ref="J64:K64"/>
    <mergeCell ref="J65:K65"/>
    <mergeCell ref="J66:K66"/>
    <mergeCell ref="J60:K60"/>
    <mergeCell ref="J59:K59"/>
    <mergeCell ref="J61:K61"/>
    <mergeCell ref="J55:K55"/>
    <mergeCell ref="J56:K56"/>
    <mergeCell ref="J57:K57"/>
    <mergeCell ref="J58:K58"/>
    <mergeCell ref="J72:K72"/>
    <mergeCell ref="J73:K73"/>
    <mergeCell ref="J74:K74"/>
    <mergeCell ref="J75:K75"/>
    <mergeCell ref="J76:K76"/>
    <mergeCell ref="J67:K67"/>
    <mergeCell ref="J68:K68"/>
    <mergeCell ref="J69:K69"/>
    <mergeCell ref="J70:K70"/>
    <mergeCell ref="J71:K71"/>
    <mergeCell ref="A99:B99"/>
    <mergeCell ref="J38:K38"/>
    <mergeCell ref="J39:K39"/>
    <mergeCell ref="J40:K40"/>
    <mergeCell ref="J41:K41"/>
    <mergeCell ref="J42:K42"/>
    <mergeCell ref="J43:K43"/>
    <mergeCell ref="J44:K44"/>
    <mergeCell ref="J45:K45"/>
    <mergeCell ref="J46:K46"/>
    <mergeCell ref="J47:K47"/>
    <mergeCell ref="J94:K94"/>
    <mergeCell ref="J95:K95"/>
    <mergeCell ref="J96:K96"/>
    <mergeCell ref="J97:K97"/>
    <mergeCell ref="J98:K98"/>
    <mergeCell ref="J91:K91"/>
    <mergeCell ref="J92:K92"/>
    <mergeCell ref="J93:K93"/>
    <mergeCell ref="J77:K77"/>
    <mergeCell ref="J78:K78"/>
    <mergeCell ref="J79:K79"/>
    <mergeCell ref="J89:K89"/>
    <mergeCell ref="J90:K90"/>
  </mergeCells>
  <printOptions horizontalCentered="1"/>
  <pageMargins left="0" right="0" top="0.19685039370078741" bottom="0" header="0.31496062992125984" footer="0.31496062992125984"/>
  <pageSetup paperSize="9" scale="67" orientation="landscape" r:id="rId1"/>
  <rowBreaks count="2" manualBreakCount="2">
    <brk id="42" max="10" man="1"/>
    <brk id="63" max="10"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BreakPreview" zoomScaleNormal="100" zoomScaleSheetLayoutView="100" workbookViewId="0">
      <selection activeCell="G2" sqref="G2"/>
    </sheetView>
  </sheetViews>
  <sheetFormatPr defaultRowHeight="12.75"/>
  <cols>
    <col min="1" max="1" width="63.109375" style="34" customWidth="1"/>
    <col min="2" max="16384" width="8.88671875" style="34"/>
  </cols>
  <sheetData>
    <row r="1" spans="1:1" ht="229.5" customHeight="1">
      <c r="A1" s="66" t="s">
        <v>365</v>
      </c>
    </row>
  </sheetData>
  <printOptions horizontalCentered="1" verticalCentered="1"/>
  <pageMargins left="0.7" right="0.7" top="0.75" bottom="0.75" header="0.3" footer="0.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00"/>
  <sheetViews>
    <sheetView view="pageBreakPreview" zoomScale="90" zoomScaleNormal="100" zoomScaleSheetLayoutView="90" workbookViewId="0">
      <selection activeCell="A6" sqref="A6:B6"/>
    </sheetView>
  </sheetViews>
  <sheetFormatPr defaultRowHeight="15.75"/>
  <cols>
    <col min="1" max="1" width="5.77734375" style="382" customWidth="1"/>
    <col min="2" max="2" width="40.77734375" style="3" customWidth="1"/>
    <col min="3" max="3" width="6.77734375" style="185" customWidth="1"/>
    <col min="4" max="5" width="6.77734375" style="7" customWidth="1"/>
    <col min="6" max="6" width="6.77734375" style="185" customWidth="1"/>
    <col min="7" max="8" width="6.77734375" style="7" customWidth="1"/>
    <col min="9" max="9" width="6.77734375" style="185" customWidth="1"/>
    <col min="10" max="11" width="6.77734375" style="7" customWidth="1"/>
    <col min="12" max="12" width="32.77734375" style="1" customWidth="1"/>
    <col min="13" max="13" width="5.77734375" style="1" customWidth="1"/>
    <col min="14" max="16384" width="8.88671875" style="1"/>
  </cols>
  <sheetData>
    <row r="1" spans="1:13" s="11" customFormat="1" ht="15">
      <c r="A1" s="521"/>
      <c r="B1" s="521"/>
      <c r="C1" s="521"/>
      <c r="D1" s="521"/>
      <c r="E1" s="521"/>
      <c r="F1" s="521"/>
      <c r="G1" s="521"/>
      <c r="H1" s="521"/>
      <c r="I1" s="521"/>
      <c r="J1" s="521"/>
      <c r="K1" s="521"/>
      <c r="L1" s="521"/>
      <c r="M1" s="521"/>
    </row>
    <row r="2" spans="1:13" customFormat="1" ht="20.25">
      <c r="A2" s="507" t="s">
        <v>88</v>
      </c>
      <c r="B2" s="507"/>
      <c r="C2" s="507"/>
      <c r="D2" s="507"/>
      <c r="E2" s="507"/>
      <c r="F2" s="507"/>
      <c r="G2" s="507"/>
      <c r="H2" s="507"/>
      <c r="I2" s="507"/>
      <c r="J2" s="507"/>
      <c r="K2" s="507"/>
      <c r="L2" s="507"/>
      <c r="M2" s="507"/>
    </row>
    <row r="3" spans="1:13" customFormat="1" ht="20.25">
      <c r="A3" s="507" t="s">
        <v>89</v>
      </c>
      <c r="B3" s="507"/>
      <c r="C3" s="507"/>
      <c r="D3" s="507"/>
      <c r="E3" s="507"/>
      <c r="F3" s="507"/>
      <c r="G3" s="507"/>
      <c r="H3" s="507"/>
      <c r="I3" s="507"/>
      <c r="J3" s="507"/>
      <c r="K3" s="507"/>
      <c r="L3" s="507"/>
      <c r="M3" s="507"/>
    </row>
    <row r="4" spans="1:13" customFormat="1">
      <c r="A4" s="508" t="s">
        <v>77</v>
      </c>
      <c r="B4" s="508"/>
      <c r="C4" s="508"/>
      <c r="D4" s="508"/>
      <c r="E4" s="508"/>
      <c r="F4" s="508"/>
      <c r="G4" s="508"/>
      <c r="H4" s="508"/>
      <c r="I4" s="508"/>
      <c r="J4" s="508"/>
      <c r="K4" s="508"/>
      <c r="L4" s="508"/>
      <c r="M4" s="508"/>
    </row>
    <row r="5" spans="1:13" customFormat="1">
      <c r="A5" s="508" t="s">
        <v>90</v>
      </c>
      <c r="B5" s="508"/>
      <c r="C5" s="508"/>
      <c r="D5" s="508"/>
      <c r="E5" s="508"/>
      <c r="F5" s="508"/>
      <c r="G5" s="508"/>
      <c r="H5" s="508"/>
      <c r="I5" s="508"/>
      <c r="J5" s="508"/>
      <c r="K5" s="508"/>
      <c r="L5" s="508"/>
      <c r="M5" s="508"/>
    </row>
    <row r="6" spans="1:13">
      <c r="A6" s="525" t="s">
        <v>677</v>
      </c>
      <c r="B6" s="525"/>
      <c r="C6" s="510">
        <v>2015</v>
      </c>
      <c r="D6" s="510"/>
      <c r="E6" s="510"/>
      <c r="F6" s="510"/>
      <c r="G6" s="510"/>
      <c r="H6" s="510"/>
      <c r="I6" s="510"/>
      <c r="J6" s="510"/>
      <c r="K6" s="510"/>
      <c r="L6" s="2"/>
      <c r="M6" s="45" t="s">
        <v>676</v>
      </c>
    </row>
    <row r="7" spans="1:13" ht="15">
      <c r="A7" s="466" t="s">
        <v>280</v>
      </c>
      <c r="B7" s="600" t="s">
        <v>3</v>
      </c>
      <c r="C7" s="606" t="s">
        <v>0</v>
      </c>
      <c r="D7" s="606"/>
      <c r="E7" s="606"/>
      <c r="F7" s="606" t="s">
        <v>1</v>
      </c>
      <c r="G7" s="606"/>
      <c r="H7" s="606"/>
      <c r="I7" s="606" t="s">
        <v>2</v>
      </c>
      <c r="J7" s="606"/>
      <c r="K7" s="606"/>
      <c r="L7" s="499" t="s">
        <v>7</v>
      </c>
      <c r="M7" s="499"/>
    </row>
    <row r="8" spans="1:13" ht="15">
      <c r="A8" s="467"/>
      <c r="B8" s="601"/>
      <c r="C8" s="607" t="s">
        <v>4</v>
      </c>
      <c r="D8" s="607"/>
      <c r="E8" s="607"/>
      <c r="F8" s="607" t="s">
        <v>5</v>
      </c>
      <c r="G8" s="607"/>
      <c r="H8" s="607"/>
      <c r="I8" s="607" t="s">
        <v>6</v>
      </c>
      <c r="J8" s="607"/>
      <c r="K8" s="607"/>
      <c r="L8" s="500"/>
      <c r="M8" s="500"/>
    </row>
    <row r="9" spans="1:13" ht="15">
      <c r="A9" s="467"/>
      <c r="B9" s="601"/>
      <c r="C9" s="98" t="s">
        <v>0</v>
      </c>
      <c r="D9" s="98" t="s">
        <v>8</v>
      </c>
      <c r="E9" s="98" t="s">
        <v>9</v>
      </c>
      <c r="F9" s="98" t="s">
        <v>0</v>
      </c>
      <c r="G9" s="98" t="s">
        <v>8</v>
      </c>
      <c r="H9" s="98" t="s">
        <v>9</v>
      </c>
      <c r="I9" s="98" t="s">
        <v>0</v>
      </c>
      <c r="J9" s="98" t="s">
        <v>8</v>
      </c>
      <c r="K9" s="98" t="s">
        <v>9</v>
      </c>
      <c r="L9" s="500"/>
      <c r="M9" s="500"/>
    </row>
    <row r="10" spans="1:13" ht="15">
      <c r="A10" s="468"/>
      <c r="B10" s="602"/>
      <c r="C10" s="184" t="s">
        <v>4</v>
      </c>
      <c r="D10" s="99" t="s">
        <v>10</v>
      </c>
      <c r="E10" s="99" t="s">
        <v>11</v>
      </c>
      <c r="F10" s="184" t="s">
        <v>4</v>
      </c>
      <c r="G10" s="99" t="s">
        <v>10</v>
      </c>
      <c r="H10" s="99" t="s">
        <v>11</v>
      </c>
      <c r="I10" s="184" t="s">
        <v>4</v>
      </c>
      <c r="J10" s="99" t="s">
        <v>10</v>
      </c>
      <c r="K10" s="99" t="s">
        <v>11</v>
      </c>
      <c r="L10" s="501"/>
      <c r="M10" s="501"/>
    </row>
    <row r="11" spans="1:13" s="5" customFormat="1">
      <c r="A11" s="226" t="s">
        <v>367</v>
      </c>
      <c r="B11" s="281" t="s">
        <v>375</v>
      </c>
      <c r="C11" s="234">
        <f t="shared" ref="C11:J11" si="0">+C12+C13+C15</f>
        <v>41842</v>
      </c>
      <c r="D11" s="234">
        <f t="shared" si="0"/>
        <v>3082</v>
      </c>
      <c r="E11" s="234">
        <f t="shared" si="0"/>
        <v>38760</v>
      </c>
      <c r="F11" s="234">
        <f t="shared" si="0"/>
        <v>35550</v>
      </c>
      <c r="G11" s="234">
        <f t="shared" si="0"/>
        <v>1769</v>
      </c>
      <c r="H11" s="234">
        <f t="shared" si="0"/>
        <v>33781</v>
      </c>
      <c r="I11" s="234">
        <f t="shared" si="0"/>
        <v>6292</v>
      </c>
      <c r="J11" s="234">
        <f t="shared" si="0"/>
        <v>1313</v>
      </c>
      <c r="K11" s="234">
        <f>+K12+K13+K15</f>
        <v>4979</v>
      </c>
      <c r="L11" s="454" t="s">
        <v>408</v>
      </c>
      <c r="M11" s="455"/>
    </row>
    <row r="12" spans="1:13" s="5" customFormat="1">
      <c r="A12" s="227" t="s">
        <v>368</v>
      </c>
      <c r="B12" s="282" t="s">
        <v>490</v>
      </c>
      <c r="C12" s="235">
        <f>+E12+D12</f>
        <v>18651</v>
      </c>
      <c r="D12" s="235">
        <v>2597</v>
      </c>
      <c r="E12" s="235">
        <v>16054</v>
      </c>
      <c r="F12" s="235">
        <f>+H12+G12</f>
        <v>12624</v>
      </c>
      <c r="G12" s="235">
        <v>1340</v>
      </c>
      <c r="H12" s="235">
        <v>11284</v>
      </c>
      <c r="I12" s="235">
        <f>+K12+J12</f>
        <v>6027</v>
      </c>
      <c r="J12" s="235">
        <v>1257</v>
      </c>
      <c r="K12" s="235">
        <v>4770</v>
      </c>
      <c r="L12" s="450" t="s">
        <v>307</v>
      </c>
      <c r="M12" s="451"/>
    </row>
    <row r="13" spans="1:13" s="5" customFormat="1">
      <c r="A13" s="228" t="s">
        <v>372</v>
      </c>
      <c r="B13" s="285" t="s">
        <v>378</v>
      </c>
      <c r="C13" s="238">
        <f t="shared" ref="C13:C76" si="1">+E13+D13</f>
        <v>2401</v>
      </c>
      <c r="D13" s="238">
        <v>70</v>
      </c>
      <c r="E13" s="238">
        <v>2331</v>
      </c>
      <c r="F13" s="238">
        <f t="shared" ref="F13:F76" si="2">+H13+G13</f>
        <v>2365</v>
      </c>
      <c r="G13" s="238">
        <v>63</v>
      </c>
      <c r="H13" s="238">
        <v>2302</v>
      </c>
      <c r="I13" s="238">
        <f t="shared" ref="I13:I76" si="3">+K13+J13</f>
        <v>36</v>
      </c>
      <c r="J13" s="238">
        <v>7</v>
      </c>
      <c r="K13" s="238">
        <v>29</v>
      </c>
      <c r="L13" s="445" t="s">
        <v>411</v>
      </c>
      <c r="M13" s="446"/>
    </row>
    <row r="14" spans="1:13" s="52" customFormat="1" ht="15">
      <c r="A14" s="376" t="s">
        <v>371</v>
      </c>
      <c r="B14" s="284" t="s">
        <v>379</v>
      </c>
      <c r="C14" s="237">
        <f t="shared" si="1"/>
        <v>2401</v>
      </c>
      <c r="D14" s="237">
        <v>70</v>
      </c>
      <c r="E14" s="237">
        <v>2331</v>
      </c>
      <c r="F14" s="237">
        <f t="shared" si="2"/>
        <v>2365</v>
      </c>
      <c r="G14" s="237">
        <v>63</v>
      </c>
      <c r="H14" s="237">
        <v>2302</v>
      </c>
      <c r="I14" s="237">
        <f t="shared" si="3"/>
        <v>36</v>
      </c>
      <c r="J14" s="237">
        <v>7</v>
      </c>
      <c r="K14" s="237">
        <v>29</v>
      </c>
      <c r="L14" s="474" t="s">
        <v>491</v>
      </c>
      <c r="M14" s="475"/>
    </row>
    <row r="15" spans="1:13" s="5" customFormat="1">
      <c r="A15" s="228" t="s">
        <v>373</v>
      </c>
      <c r="B15" s="285" t="s">
        <v>380</v>
      </c>
      <c r="C15" s="238">
        <f t="shared" si="1"/>
        <v>20790</v>
      </c>
      <c r="D15" s="238">
        <v>415</v>
      </c>
      <c r="E15" s="238">
        <v>20375</v>
      </c>
      <c r="F15" s="238">
        <f t="shared" si="2"/>
        <v>20561</v>
      </c>
      <c r="G15" s="238">
        <v>366</v>
      </c>
      <c r="H15" s="238">
        <v>20195</v>
      </c>
      <c r="I15" s="238">
        <f t="shared" si="3"/>
        <v>229</v>
      </c>
      <c r="J15" s="238">
        <v>49</v>
      </c>
      <c r="K15" s="238">
        <v>180</v>
      </c>
      <c r="L15" s="476" t="s">
        <v>412</v>
      </c>
      <c r="M15" s="477"/>
    </row>
    <row r="16" spans="1:13" ht="15">
      <c r="A16" s="376" t="s">
        <v>374</v>
      </c>
      <c r="B16" s="284" t="s">
        <v>489</v>
      </c>
      <c r="C16" s="237">
        <f t="shared" si="1"/>
        <v>20790</v>
      </c>
      <c r="D16" s="237">
        <v>415</v>
      </c>
      <c r="E16" s="237">
        <v>20375</v>
      </c>
      <c r="F16" s="237">
        <f t="shared" si="2"/>
        <v>20561</v>
      </c>
      <c r="G16" s="237">
        <v>366</v>
      </c>
      <c r="H16" s="237">
        <v>20195</v>
      </c>
      <c r="I16" s="237">
        <f t="shared" si="3"/>
        <v>229</v>
      </c>
      <c r="J16" s="237">
        <v>49</v>
      </c>
      <c r="K16" s="237">
        <v>180</v>
      </c>
      <c r="L16" s="474" t="s">
        <v>413</v>
      </c>
      <c r="M16" s="475"/>
    </row>
    <row r="17" spans="1:13" s="5" customFormat="1">
      <c r="A17" s="229" t="s">
        <v>85</v>
      </c>
      <c r="B17" s="286" t="s">
        <v>381</v>
      </c>
      <c r="C17" s="160">
        <f t="shared" si="1"/>
        <v>118870</v>
      </c>
      <c r="D17" s="160">
        <v>2018</v>
      </c>
      <c r="E17" s="160">
        <v>116852</v>
      </c>
      <c r="F17" s="160">
        <f t="shared" si="2"/>
        <v>116505</v>
      </c>
      <c r="G17" s="160">
        <v>1771</v>
      </c>
      <c r="H17" s="160">
        <v>114734</v>
      </c>
      <c r="I17" s="160">
        <f t="shared" si="3"/>
        <v>2365</v>
      </c>
      <c r="J17" s="160">
        <v>247</v>
      </c>
      <c r="K17" s="160">
        <v>2118</v>
      </c>
      <c r="L17" s="452" t="s">
        <v>414</v>
      </c>
      <c r="M17" s="453"/>
    </row>
    <row r="18" spans="1:13" s="5" customFormat="1">
      <c r="A18" s="227">
        <v>10</v>
      </c>
      <c r="B18" s="282" t="s">
        <v>382</v>
      </c>
      <c r="C18" s="73">
        <f t="shared" si="1"/>
        <v>7699</v>
      </c>
      <c r="D18" s="73">
        <v>444</v>
      </c>
      <c r="E18" s="73">
        <v>7255</v>
      </c>
      <c r="F18" s="73">
        <f t="shared" si="2"/>
        <v>7663</v>
      </c>
      <c r="G18" s="73">
        <v>440</v>
      </c>
      <c r="H18" s="73">
        <v>7223</v>
      </c>
      <c r="I18" s="73">
        <f t="shared" si="3"/>
        <v>36</v>
      </c>
      <c r="J18" s="73">
        <v>4</v>
      </c>
      <c r="K18" s="73">
        <v>32</v>
      </c>
      <c r="L18" s="450" t="s">
        <v>415</v>
      </c>
      <c r="M18" s="451"/>
    </row>
    <row r="19" spans="1:13" ht="15">
      <c r="A19" s="375">
        <v>1010</v>
      </c>
      <c r="B19" s="283" t="s">
        <v>383</v>
      </c>
      <c r="C19" s="236">
        <f t="shared" si="1"/>
        <v>200</v>
      </c>
      <c r="D19" s="236">
        <v>1</v>
      </c>
      <c r="E19" s="236">
        <v>199</v>
      </c>
      <c r="F19" s="236">
        <f t="shared" si="2"/>
        <v>196</v>
      </c>
      <c r="G19" s="236">
        <v>0</v>
      </c>
      <c r="H19" s="236">
        <v>196</v>
      </c>
      <c r="I19" s="236">
        <f t="shared" si="3"/>
        <v>4</v>
      </c>
      <c r="J19" s="236">
        <v>1</v>
      </c>
      <c r="K19" s="236">
        <v>3</v>
      </c>
      <c r="L19" s="448" t="s">
        <v>416</v>
      </c>
      <c r="M19" s="449"/>
    </row>
    <row r="20" spans="1:13" ht="15">
      <c r="A20" s="376">
        <v>1030</v>
      </c>
      <c r="B20" s="284" t="s">
        <v>560</v>
      </c>
      <c r="C20" s="237">
        <f t="shared" si="1"/>
        <v>236</v>
      </c>
      <c r="D20" s="237">
        <v>1</v>
      </c>
      <c r="E20" s="237">
        <v>235</v>
      </c>
      <c r="F20" s="237">
        <f t="shared" si="2"/>
        <v>232</v>
      </c>
      <c r="G20" s="237">
        <v>1</v>
      </c>
      <c r="H20" s="237">
        <v>231</v>
      </c>
      <c r="I20" s="237">
        <f t="shared" si="3"/>
        <v>4</v>
      </c>
      <c r="J20" s="237">
        <v>0</v>
      </c>
      <c r="K20" s="237">
        <v>4</v>
      </c>
      <c r="L20" s="443" t="s">
        <v>417</v>
      </c>
      <c r="M20" s="444"/>
    </row>
    <row r="21" spans="1:13" ht="15">
      <c r="A21" s="375">
        <v>1050</v>
      </c>
      <c r="B21" s="283" t="s">
        <v>384</v>
      </c>
      <c r="C21" s="236">
        <f t="shared" si="1"/>
        <v>648</v>
      </c>
      <c r="D21" s="236">
        <v>2</v>
      </c>
      <c r="E21" s="236">
        <v>646</v>
      </c>
      <c r="F21" s="236">
        <f t="shared" si="2"/>
        <v>647</v>
      </c>
      <c r="G21" s="236">
        <v>2</v>
      </c>
      <c r="H21" s="236">
        <v>645</v>
      </c>
      <c r="I21" s="236">
        <f t="shared" si="3"/>
        <v>1</v>
      </c>
      <c r="J21" s="236">
        <v>0</v>
      </c>
      <c r="K21" s="236">
        <v>1</v>
      </c>
      <c r="L21" s="448" t="s">
        <v>418</v>
      </c>
      <c r="M21" s="449"/>
    </row>
    <row r="22" spans="1:13" ht="15">
      <c r="A22" s="376">
        <v>1061</v>
      </c>
      <c r="B22" s="284" t="s">
        <v>385</v>
      </c>
      <c r="C22" s="237">
        <f t="shared" si="1"/>
        <v>1212</v>
      </c>
      <c r="D22" s="237">
        <v>1</v>
      </c>
      <c r="E22" s="237">
        <v>1211</v>
      </c>
      <c r="F22" s="237">
        <f t="shared" si="2"/>
        <v>1209</v>
      </c>
      <c r="G22" s="237">
        <v>1</v>
      </c>
      <c r="H22" s="237">
        <v>1208</v>
      </c>
      <c r="I22" s="237">
        <f t="shared" si="3"/>
        <v>3</v>
      </c>
      <c r="J22" s="237">
        <v>0</v>
      </c>
      <c r="K22" s="237">
        <v>3</v>
      </c>
      <c r="L22" s="443" t="s">
        <v>419</v>
      </c>
      <c r="M22" s="444"/>
    </row>
    <row r="23" spans="1:13" ht="15">
      <c r="A23" s="375">
        <v>1071</v>
      </c>
      <c r="B23" s="283" t="s">
        <v>386</v>
      </c>
      <c r="C23" s="236">
        <f t="shared" si="1"/>
        <v>4691</v>
      </c>
      <c r="D23" s="236">
        <v>400</v>
      </c>
      <c r="E23" s="236">
        <v>4291</v>
      </c>
      <c r="F23" s="236">
        <f t="shared" si="2"/>
        <v>4673</v>
      </c>
      <c r="G23" s="236">
        <v>397</v>
      </c>
      <c r="H23" s="236">
        <v>4276</v>
      </c>
      <c r="I23" s="236">
        <f t="shared" si="3"/>
        <v>18</v>
      </c>
      <c r="J23" s="236">
        <v>3</v>
      </c>
      <c r="K23" s="236">
        <v>15</v>
      </c>
      <c r="L23" s="448" t="s">
        <v>420</v>
      </c>
      <c r="M23" s="449"/>
    </row>
    <row r="24" spans="1:13" ht="15">
      <c r="A24" s="376">
        <v>1073</v>
      </c>
      <c r="B24" s="284" t="s">
        <v>492</v>
      </c>
      <c r="C24" s="237">
        <f t="shared" si="1"/>
        <v>238</v>
      </c>
      <c r="D24" s="237">
        <v>30</v>
      </c>
      <c r="E24" s="237">
        <v>208</v>
      </c>
      <c r="F24" s="237">
        <f t="shared" si="2"/>
        <v>235</v>
      </c>
      <c r="G24" s="237">
        <v>27</v>
      </c>
      <c r="H24" s="237">
        <v>208</v>
      </c>
      <c r="I24" s="237">
        <f t="shared" si="3"/>
        <v>3</v>
      </c>
      <c r="J24" s="237">
        <v>3</v>
      </c>
      <c r="K24" s="237">
        <v>0</v>
      </c>
      <c r="L24" s="443" t="s">
        <v>421</v>
      </c>
      <c r="M24" s="444"/>
    </row>
    <row r="25" spans="1:13" ht="15">
      <c r="A25" s="375">
        <v>1079</v>
      </c>
      <c r="B25" s="283" t="s">
        <v>494</v>
      </c>
      <c r="C25" s="236">
        <f t="shared" si="1"/>
        <v>427</v>
      </c>
      <c r="D25" s="236">
        <v>11</v>
      </c>
      <c r="E25" s="236">
        <v>416</v>
      </c>
      <c r="F25" s="236">
        <f t="shared" si="2"/>
        <v>423</v>
      </c>
      <c r="G25" s="236">
        <v>11</v>
      </c>
      <c r="H25" s="236">
        <v>412</v>
      </c>
      <c r="I25" s="236">
        <f t="shared" si="3"/>
        <v>4</v>
      </c>
      <c r="J25" s="236">
        <v>0</v>
      </c>
      <c r="K25" s="236">
        <v>4</v>
      </c>
      <c r="L25" s="448" t="s">
        <v>493</v>
      </c>
      <c r="M25" s="449"/>
    </row>
    <row r="26" spans="1:13" ht="15">
      <c r="A26" s="376">
        <v>1080</v>
      </c>
      <c r="B26" s="284" t="s">
        <v>387</v>
      </c>
      <c r="C26" s="237">
        <f t="shared" si="1"/>
        <v>50</v>
      </c>
      <c r="D26" s="237">
        <v>1</v>
      </c>
      <c r="E26" s="237">
        <v>49</v>
      </c>
      <c r="F26" s="237">
        <f t="shared" si="2"/>
        <v>48</v>
      </c>
      <c r="G26" s="237">
        <v>1</v>
      </c>
      <c r="H26" s="237">
        <v>47</v>
      </c>
      <c r="I26" s="237">
        <f t="shared" si="3"/>
        <v>2</v>
      </c>
      <c r="J26" s="237">
        <v>0</v>
      </c>
      <c r="K26" s="237">
        <v>2</v>
      </c>
      <c r="L26" s="443" t="s">
        <v>422</v>
      </c>
      <c r="M26" s="444"/>
    </row>
    <row r="27" spans="1:13" s="5" customFormat="1">
      <c r="A27" s="228">
        <v>11</v>
      </c>
      <c r="B27" s="285" t="s">
        <v>388</v>
      </c>
      <c r="C27" s="238">
        <f t="shared" si="1"/>
        <v>2277</v>
      </c>
      <c r="D27" s="238">
        <v>53</v>
      </c>
      <c r="E27" s="238">
        <v>2224</v>
      </c>
      <c r="F27" s="238">
        <f t="shared" si="2"/>
        <v>2272</v>
      </c>
      <c r="G27" s="238">
        <v>53</v>
      </c>
      <c r="H27" s="238">
        <v>2219</v>
      </c>
      <c r="I27" s="238">
        <f t="shared" si="3"/>
        <v>5</v>
      </c>
      <c r="J27" s="238">
        <v>0</v>
      </c>
      <c r="K27" s="238">
        <v>5</v>
      </c>
      <c r="L27" s="445" t="s">
        <v>423</v>
      </c>
      <c r="M27" s="446"/>
    </row>
    <row r="28" spans="1:13" ht="22.5" customHeight="1">
      <c r="A28" s="376">
        <v>1105</v>
      </c>
      <c r="B28" s="284" t="s">
        <v>496</v>
      </c>
      <c r="C28" s="237">
        <f t="shared" si="1"/>
        <v>450</v>
      </c>
      <c r="D28" s="237">
        <v>6</v>
      </c>
      <c r="E28" s="237">
        <v>444</v>
      </c>
      <c r="F28" s="237">
        <f t="shared" si="2"/>
        <v>450</v>
      </c>
      <c r="G28" s="237">
        <v>6</v>
      </c>
      <c r="H28" s="237">
        <v>444</v>
      </c>
      <c r="I28" s="237">
        <f t="shared" si="3"/>
        <v>0</v>
      </c>
      <c r="J28" s="237">
        <v>0</v>
      </c>
      <c r="K28" s="237">
        <v>0</v>
      </c>
      <c r="L28" s="443" t="s">
        <v>495</v>
      </c>
      <c r="M28" s="444"/>
    </row>
    <row r="29" spans="1:13" ht="15">
      <c r="A29" s="375">
        <v>1106</v>
      </c>
      <c r="B29" s="283" t="s">
        <v>497</v>
      </c>
      <c r="C29" s="236">
        <f t="shared" si="1"/>
        <v>1827</v>
      </c>
      <c r="D29" s="236">
        <v>47</v>
      </c>
      <c r="E29" s="236">
        <v>1780</v>
      </c>
      <c r="F29" s="236">
        <f t="shared" si="2"/>
        <v>1822</v>
      </c>
      <c r="G29" s="236">
        <v>47</v>
      </c>
      <c r="H29" s="236">
        <v>1775</v>
      </c>
      <c r="I29" s="236">
        <f t="shared" si="3"/>
        <v>5</v>
      </c>
      <c r="J29" s="236">
        <v>0</v>
      </c>
      <c r="K29" s="236">
        <v>5</v>
      </c>
      <c r="L29" s="448" t="s">
        <v>424</v>
      </c>
      <c r="M29" s="449"/>
    </row>
    <row r="30" spans="1:13" s="5" customFormat="1">
      <c r="A30" s="227">
        <v>13</v>
      </c>
      <c r="B30" s="282" t="s">
        <v>389</v>
      </c>
      <c r="C30" s="235">
        <f t="shared" si="1"/>
        <v>691</v>
      </c>
      <c r="D30" s="235">
        <v>0</v>
      </c>
      <c r="E30" s="235">
        <v>691</v>
      </c>
      <c r="F30" s="235">
        <f t="shared" si="2"/>
        <v>686</v>
      </c>
      <c r="G30" s="235">
        <v>0</v>
      </c>
      <c r="H30" s="235">
        <v>686</v>
      </c>
      <c r="I30" s="235">
        <f t="shared" si="3"/>
        <v>5</v>
      </c>
      <c r="J30" s="235">
        <v>0</v>
      </c>
      <c r="K30" s="235">
        <v>5</v>
      </c>
      <c r="L30" s="450" t="s">
        <v>425</v>
      </c>
      <c r="M30" s="451"/>
    </row>
    <row r="31" spans="1:13" ht="15">
      <c r="A31" s="375">
        <v>1392</v>
      </c>
      <c r="B31" s="283" t="s">
        <v>559</v>
      </c>
      <c r="C31" s="193">
        <f t="shared" si="1"/>
        <v>648</v>
      </c>
      <c r="D31" s="193">
        <v>0</v>
      </c>
      <c r="E31" s="193">
        <v>648</v>
      </c>
      <c r="F31" s="193">
        <f t="shared" si="2"/>
        <v>645</v>
      </c>
      <c r="G31" s="193">
        <v>0</v>
      </c>
      <c r="H31" s="193">
        <v>645</v>
      </c>
      <c r="I31" s="193">
        <f t="shared" si="3"/>
        <v>3</v>
      </c>
      <c r="J31" s="193">
        <v>0</v>
      </c>
      <c r="K31" s="193">
        <v>3</v>
      </c>
      <c r="L31" s="448" t="s">
        <v>426</v>
      </c>
      <c r="M31" s="449"/>
    </row>
    <row r="32" spans="1:13" ht="22.5" customHeight="1">
      <c r="A32" s="376" t="s">
        <v>620</v>
      </c>
      <c r="B32" s="284" t="s">
        <v>626</v>
      </c>
      <c r="C32" s="237">
        <f t="shared" si="1"/>
        <v>43</v>
      </c>
      <c r="D32" s="237">
        <v>0</v>
      </c>
      <c r="E32" s="237">
        <v>43</v>
      </c>
      <c r="F32" s="237">
        <f t="shared" si="2"/>
        <v>41</v>
      </c>
      <c r="G32" s="237">
        <v>0</v>
      </c>
      <c r="H32" s="237">
        <v>41</v>
      </c>
      <c r="I32" s="237">
        <f t="shared" si="3"/>
        <v>2</v>
      </c>
      <c r="J32" s="237">
        <v>0</v>
      </c>
      <c r="K32" s="237">
        <v>2</v>
      </c>
      <c r="L32" s="443" t="s">
        <v>627</v>
      </c>
      <c r="M32" s="444"/>
    </row>
    <row r="33" spans="1:13" s="5" customFormat="1">
      <c r="A33" s="228">
        <v>14</v>
      </c>
      <c r="B33" s="285" t="s">
        <v>390</v>
      </c>
      <c r="C33" s="238">
        <f t="shared" si="1"/>
        <v>11942</v>
      </c>
      <c r="D33" s="238">
        <v>237</v>
      </c>
      <c r="E33" s="238">
        <v>11705</v>
      </c>
      <c r="F33" s="238">
        <f t="shared" si="2"/>
        <v>11898</v>
      </c>
      <c r="G33" s="238">
        <v>236</v>
      </c>
      <c r="H33" s="238">
        <v>11662</v>
      </c>
      <c r="I33" s="238">
        <f t="shared" si="3"/>
        <v>44</v>
      </c>
      <c r="J33" s="238">
        <v>1</v>
      </c>
      <c r="K33" s="238">
        <v>43</v>
      </c>
      <c r="L33" s="445" t="s">
        <v>427</v>
      </c>
      <c r="M33" s="446"/>
    </row>
    <row r="34" spans="1:13" ht="22.5" customHeight="1">
      <c r="A34" s="376">
        <v>1411</v>
      </c>
      <c r="B34" s="284" t="s">
        <v>557</v>
      </c>
      <c r="C34" s="237">
        <f t="shared" si="1"/>
        <v>421</v>
      </c>
      <c r="D34" s="237">
        <v>71</v>
      </c>
      <c r="E34" s="237">
        <v>350</v>
      </c>
      <c r="F34" s="237">
        <f t="shared" si="2"/>
        <v>417</v>
      </c>
      <c r="G34" s="237">
        <v>70</v>
      </c>
      <c r="H34" s="237">
        <v>347</v>
      </c>
      <c r="I34" s="237">
        <f t="shared" si="3"/>
        <v>4</v>
      </c>
      <c r="J34" s="237">
        <v>1</v>
      </c>
      <c r="K34" s="237">
        <v>3</v>
      </c>
      <c r="L34" s="443" t="s">
        <v>558</v>
      </c>
      <c r="M34" s="444"/>
    </row>
    <row r="35" spans="1:13" ht="15" customHeight="1">
      <c r="A35" s="375">
        <v>1412</v>
      </c>
      <c r="B35" s="283" t="s">
        <v>556</v>
      </c>
      <c r="C35" s="236">
        <f t="shared" si="1"/>
        <v>11521</v>
      </c>
      <c r="D35" s="236">
        <v>166</v>
      </c>
      <c r="E35" s="236">
        <v>11355</v>
      </c>
      <c r="F35" s="236">
        <f t="shared" si="2"/>
        <v>11481</v>
      </c>
      <c r="G35" s="236">
        <v>166</v>
      </c>
      <c r="H35" s="236">
        <v>11315</v>
      </c>
      <c r="I35" s="236">
        <f t="shared" si="3"/>
        <v>40</v>
      </c>
      <c r="J35" s="236">
        <v>0</v>
      </c>
      <c r="K35" s="236">
        <v>40</v>
      </c>
      <c r="L35" s="448" t="s">
        <v>561</v>
      </c>
      <c r="M35" s="449"/>
    </row>
    <row r="36" spans="1:13" s="5" customFormat="1">
      <c r="A36" s="227">
        <v>15</v>
      </c>
      <c r="B36" s="282" t="s">
        <v>555</v>
      </c>
      <c r="C36" s="235">
        <f t="shared" si="1"/>
        <v>122</v>
      </c>
      <c r="D36" s="235">
        <v>4</v>
      </c>
      <c r="E36" s="235">
        <v>118</v>
      </c>
      <c r="F36" s="235">
        <f t="shared" si="2"/>
        <v>116</v>
      </c>
      <c r="G36" s="235">
        <v>1</v>
      </c>
      <c r="H36" s="235">
        <v>115</v>
      </c>
      <c r="I36" s="235">
        <f t="shared" si="3"/>
        <v>6</v>
      </c>
      <c r="J36" s="235">
        <v>3</v>
      </c>
      <c r="K36" s="235">
        <v>3</v>
      </c>
      <c r="L36" s="450" t="s">
        <v>428</v>
      </c>
      <c r="M36" s="451"/>
    </row>
    <row r="37" spans="1:13" ht="15">
      <c r="A37" s="375" t="s">
        <v>394</v>
      </c>
      <c r="B37" s="283" t="s">
        <v>554</v>
      </c>
      <c r="C37" s="236">
        <f t="shared" si="1"/>
        <v>22</v>
      </c>
      <c r="D37" s="236">
        <v>4</v>
      </c>
      <c r="E37" s="236">
        <v>18</v>
      </c>
      <c r="F37" s="236">
        <f t="shared" si="2"/>
        <v>18</v>
      </c>
      <c r="G37" s="236">
        <v>1</v>
      </c>
      <c r="H37" s="236">
        <v>17</v>
      </c>
      <c r="I37" s="236">
        <f t="shared" si="3"/>
        <v>4</v>
      </c>
      <c r="J37" s="236">
        <v>3</v>
      </c>
      <c r="K37" s="236">
        <v>1</v>
      </c>
      <c r="L37" s="448" t="s">
        <v>429</v>
      </c>
      <c r="M37" s="449"/>
    </row>
    <row r="38" spans="1:13" ht="22.5" customHeight="1">
      <c r="A38" s="376">
        <v>1520</v>
      </c>
      <c r="B38" s="284" t="s">
        <v>391</v>
      </c>
      <c r="C38" s="237">
        <f t="shared" si="1"/>
        <v>100</v>
      </c>
      <c r="D38" s="237">
        <v>0</v>
      </c>
      <c r="E38" s="237">
        <v>100</v>
      </c>
      <c r="F38" s="237">
        <f t="shared" si="2"/>
        <v>98</v>
      </c>
      <c r="G38" s="237">
        <v>0</v>
      </c>
      <c r="H38" s="237">
        <v>98</v>
      </c>
      <c r="I38" s="237">
        <f t="shared" si="3"/>
        <v>2</v>
      </c>
      <c r="J38" s="237">
        <v>0</v>
      </c>
      <c r="K38" s="237">
        <v>2</v>
      </c>
      <c r="L38" s="443" t="s">
        <v>430</v>
      </c>
      <c r="M38" s="444"/>
    </row>
    <row r="39" spans="1:13" s="5" customFormat="1" ht="33.75">
      <c r="A39" s="228">
        <v>16</v>
      </c>
      <c r="B39" s="285" t="s">
        <v>551</v>
      </c>
      <c r="C39" s="238">
        <f t="shared" si="1"/>
        <v>5860</v>
      </c>
      <c r="D39" s="238">
        <v>24</v>
      </c>
      <c r="E39" s="238">
        <v>5836</v>
      </c>
      <c r="F39" s="238">
        <f t="shared" si="2"/>
        <v>5839</v>
      </c>
      <c r="G39" s="238">
        <v>24</v>
      </c>
      <c r="H39" s="238">
        <v>5815</v>
      </c>
      <c r="I39" s="238">
        <f t="shared" si="3"/>
        <v>21</v>
      </c>
      <c r="J39" s="238">
        <v>0</v>
      </c>
      <c r="K39" s="238">
        <v>21</v>
      </c>
      <c r="L39" s="445" t="s">
        <v>552</v>
      </c>
      <c r="M39" s="446"/>
    </row>
    <row r="40" spans="1:13" ht="22.5" customHeight="1">
      <c r="A40" s="376">
        <v>1622</v>
      </c>
      <c r="B40" s="284" t="s">
        <v>550</v>
      </c>
      <c r="C40" s="237">
        <f t="shared" si="1"/>
        <v>5860</v>
      </c>
      <c r="D40" s="237">
        <v>24</v>
      </c>
      <c r="E40" s="237">
        <v>5836</v>
      </c>
      <c r="F40" s="237">
        <f t="shared" si="2"/>
        <v>5839</v>
      </c>
      <c r="G40" s="237">
        <v>24</v>
      </c>
      <c r="H40" s="237">
        <v>5815</v>
      </c>
      <c r="I40" s="237">
        <f t="shared" si="3"/>
        <v>21</v>
      </c>
      <c r="J40" s="237">
        <v>0</v>
      </c>
      <c r="K40" s="237">
        <v>21</v>
      </c>
      <c r="L40" s="443" t="s">
        <v>553</v>
      </c>
      <c r="M40" s="444"/>
    </row>
    <row r="41" spans="1:13" s="5" customFormat="1">
      <c r="A41" s="228">
        <v>17</v>
      </c>
      <c r="B41" s="285" t="s">
        <v>549</v>
      </c>
      <c r="C41" s="238">
        <f t="shared" si="1"/>
        <v>620</v>
      </c>
      <c r="D41" s="238">
        <v>3</v>
      </c>
      <c r="E41" s="238">
        <v>617</v>
      </c>
      <c r="F41" s="238">
        <f t="shared" si="2"/>
        <v>612</v>
      </c>
      <c r="G41" s="238">
        <v>3</v>
      </c>
      <c r="H41" s="238">
        <v>609</v>
      </c>
      <c r="I41" s="238">
        <f t="shared" si="3"/>
        <v>8</v>
      </c>
      <c r="J41" s="238">
        <v>0</v>
      </c>
      <c r="K41" s="238">
        <v>8</v>
      </c>
      <c r="L41" s="445" t="s">
        <v>431</v>
      </c>
      <c r="M41" s="446"/>
    </row>
    <row r="42" spans="1:13" ht="22.5" customHeight="1">
      <c r="A42" s="376">
        <v>1702</v>
      </c>
      <c r="B42" s="284" t="s">
        <v>392</v>
      </c>
      <c r="C42" s="237">
        <f t="shared" si="1"/>
        <v>264</v>
      </c>
      <c r="D42" s="237">
        <v>0</v>
      </c>
      <c r="E42" s="237">
        <v>264</v>
      </c>
      <c r="F42" s="237">
        <f t="shared" si="2"/>
        <v>260</v>
      </c>
      <c r="G42" s="237">
        <v>0</v>
      </c>
      <c r="H42" s="237">
        <v>260</v>
      </c>
      <c r="I42" s="237">
        <f t="shared" si="3"/>
        <v>4</v>
      </c>
      <c r="J42" s="237">
        <v>0</v>
      </c>
      <c r="K42" s="237">
        <v>4</v>
      </c>
      <c r="L42" s="443" t="s">
        <v>548</v>
      </c>
      <c r="M42" s="444"/>
    </row>
    <row r="43" spans="1:13" ht="15">
      <c r="A43" s="375">
        <v>1709</v>
      </c>
      <c r="B43" s="283" t="s">
        <v>393</v>
      </c>
      <c r="C43" s="367">
        <f t="shared" si="1"/>
        <v>356</v>
      </c>
      <c r="D43" s="367">
        <v>3</v>
      </c>
      <c r="E43" s="367">
        <v>353</v>
      </c>
      <c r="F43" s="367">
        <f t="shared" si="2"/>
        <v>352</v>
      </c>
      <c r="G43" s="367">
        <v>3</v>
      </c>
      <c r="H43" s="367">
        <v>349</v>
      </c>
      <c r="I43" s="367">
        <f t="shared" si="3"/>
        <v>4</v>
      </c>
      <c r="J43" s="367">
        <v>0</v>
      </c>
      <c r="K43" s="367">
        <v>4</v>
      </c>
      <c r="L43" s="448" t="s">
        <v>432</v>
      </c>
      <c r="M43" s="449"/>
    </row>
    <row r="44" spans="1:13" s="5" customFormat="1">
      <c r="A44" s="227">
        <v>18</v>
      </c>
      <c r="B44" s="282" t="s">
        <v>619</v>
      </c>
      <c r="C44" s="235">
        <f t="shared" si="1"/>
        <v>4473</v>
      </c>
      <c r="D44" s="235">
        <v>195</v>
      </c>
      <c r="E44" s="235">
        <v>4278</v>
      </c>
      <c r="F44" s="235">
        <f t="shared" si="2"/>
        <v>4312</v>
      </c>
      <c r="G44" s="235">
        <v>171</v>
      </c>
      <c r="H44" s="235">
        <v>4141</v>
      </c>
      <c r="I44" s="235">
        <f t="shared" si="3"/>
        <v>161</v>
      </c>
      <c r="J44" s="235">
        <v>24</v>
      </c>
      <c r="K44" s="235">
        <v>137</v>
      </c>
      <c r="L44" s="450" t="s">
        <v>433</v>
      </c>
      <c r="M44" s="451"/>
    </row>
    <row r="45" spans="1:13" ht="15">
      <c r="A45" s="375">
        <v>1811</v>
      </c>
      <c r="B45" s="283" t="s">
        <v>392</v>
      </c>
      <c r="C45" s="236">
        <f t="shared" si="1"/>
        <v>4402</v>
      </c>
      <c r="D45" s="236">
        <v>183</v>
      </c>
      <c r="E45" s="236">
        <v>4219</v>
      </c>
      <c r="F45" s="236">
        <f t="shared" si="2"/>
        <v>4242</v>
      </c>
      <c r="G45" s="236">
        <v>159</v>
      </c>
      <c r="H45" s="236">
        <v>4083</v>
      </c>
      <c r="I45" s="236">
        <f t="shared" si="3"/>
        <v>160</v>
      </c>
      <c r="J45" s="236">
        <v>24</v>
      </c>
      <c r="K45" s="236">
        <v>136</v>
      </c>
      <c r="L45" s="479" t="s">
        <v>434</v>
      </c>
      <c r="M45" s="480"/>
    </row>
    <row r="46" spans="1:13" ht="22.5" customHeight="1">
      <c r="A46" s="376">
        <v>1820</v>
      </c>
      <c r="B46" s="284" t="s">
        <v>393</v>
      </c>
      <c r="C46" s="237">
        <f t="shared" si="1"/>
        <v>71</v>
      </c>
      <c r="D46" s="237">
        <v>12</v>
      </c>
      <c r="E46" s="237">
        <v>59</v>
      </c>
      <c r="F46" s="237">
        <f t="shared" si="2"/>
        <v>70</v>
      </c>
      <c r="G46" s="237">
        <v>12</v>
      </c>
      <c r="H46" s="237">
        <v>58</v>
      </c>
      <c r="I46" s="237">
        <f t="shared" si="3"/>
        <v>1</v>
      </c>
      <c r="J46" s="237">
        <v>0</v>
      </c>
      <c r="K46" s="237">
        <v>1</v>
      </c>
      <c r="L46" s="443" t="s">
        <v>435</v>
      </c>
      <c r="M46" s="444"/>
    </row>
    <row r="47" spans="1:13" s="5" customFormat="1">
      <c r="A47" s="228">
        <v>19</v>
      </c>
      <c r="B47" s="285" t="s">
        <v>547</v>
      </c>
      <c r="C47" s="238">
        <f t="shared" si="1"/>
        <v>836</v>
      </c>
      <c r="D47" s="238">
        <v>27</v>
      </c>
      <c r="E47" s="238">
        <v>809</v>
      </c>
      <c r="F47" s="238">
        <f t="shared" si="2"/>
        <v>697</v>
      </c>
      <c r="G47" s="238">
        <v>18</v>
      </c>
      <c r="H47" s="238">
        <v>679</v>
      </c>
      <c r="I47" s="238">
        <f t="shared" si="3"/>
        <v>139</v>
      </c>
      <c r="J47" s="238">
        <v>9</v>
      </c>
      <c r="K47" s="238">
        <v>130</v>
      </c>
      <c r="L47" s="445" t="s">
        <v>436</v>
      </c>
      <c r="M47" s="446"/>
    </row>
    <row r="48" spans="1:13" s="5" customFormat="1">
      <c r="A48" s="227">
        <v>20</v>
      </c>
      <c r="B48" s="282" t="s">
        <v>546</v>
      </c>
      <c r="C48" s="235">
        <f t="shared" si="1"/>
        <v>8504</v>
      </c>
      <c r="D48" s="235">
        <v>408</v>
      </c>
      <c r="E48" s="235">
        <v>8096</v>
      </c>
      <c r="F48" s="235">
        <f t="shared" si="2"/>
        <v>7132</v>
      </c>
      <c r="G48" s="235">
        <v>226</v>
      </c>
      <c r="H48" s="235">
        <v>6906</v>
      </c>
      <c r="I48" s="235">
        <f t="shared" si="3"/>
        <v>1372</v>
      </c>
      <c r="J48" s="235">
        <v>182</v>
      </c>
      <c r="K48" s="235">
        <v>1190</v>
      </c>
      <c r="L48" s="450" t="s">
        <v>437</v>
      </c>
      <c r="M48" s="451"/>
    </row>
    <row r="49" spans="1:13" s="5" customFormat="1" ht="22.5">
      <c r="A49" s="228">
        <v>21</v>
      </c>
      <c r="B49" s="285" t="s">
        <v>541</v>
      </c>
      <c r="C49" s="238">
        <f t="shared" si="1"/>
        <v>216</v>
      </c>
      <c r="D49" s="238">
        <v>22</v>
      </c>
      <c r="E49" s="238">
        <v>194</v>
      </c>
      <c r="F49" s="238">
        <f t="shared" si="2"/>
        <v>215</v>
      </c>
      <c r="G49" s="238">
        <v>22</v>
      </c>
      <c r="H49" s="238">
        <v>193</v>
      </c>
      <c r="I49" s="238">
        <f t="shared" si="3"/>
        <v>1</v>
      </c>
      <c r="J49" s="238">
        <v>0</v>
      </c>
      <c r="K49" s="238">
        <v>1</v>
      </c>
      <c r="L49" s="445" t="s">
        <v>539</v>
      </c>
      <c r="M49" s="446"/>
    </row>
    <row r="50" spans="1:13" ht="22.5" customHeight="1">
      <c r="A50" s="376">
        <v>2100</v>
      </c>
      <c r="B50" s="284" t="s">
        <v>542</v>
      </c>
      <c r="C50" s="237">
        <f t="shared" si="1"/>
        <v>216</v>
      </c>
      <c r="D50" s="237">
        <v>22</v>
      </c>
      <c r="E50" s="237">
        <v>194</v>
      </c>
      <c r="F50" s="237">
        <f t="shared" si="2"/>
        <v>215</v>
      </c>
      <c r="G50" s="237">
        <v>22</v>
      </c>
      <c r="H50" s="237">
        <v>193</v>
      </c>
      <c r="I50" s="237">
        <f t="shared" si="3"/>
        <v>1</v>
      </c>
      <c r="J50" s="237">
        <v>0</v>
      </c>
      <c r="K50" s="237">
        <v>1</v>
      </c>
      <c r="L50" s="443" t="s">
        <v>538</v>
      </c>
      <c r="M50" s="444"/>
    </row>
    <row r="51" spans="1:13" s="5" customFormat="1">
      <c r="A51" s="228">
        <v>22</v>
      </c>
      <c r="B51" s="285" t="s">
        <v>543</v>
      </c>
      <c r="C51" s="238">
        <f t="shared" si="1"/>
        <v>6074</v>
      </c>
      <c r="D51" s="238">
        <v>49</v>
      </c>
      <c r="E51" s="238">
        <v>6025</v>
      </c>
      <c r="F51" s="238">
        <f t="shared" si="2"/>
        <v>6030</v>
      </c>
      <c r="G51" s="238">
        <v>48</v>
      </c>
      <c r="H51" s="238">
        <v>5982</v>
      </c>
      <c r="I51" s="238">
        <f t="shared" si="3"/>
        <v>44</v>
      </c>
      <c r="J51" s="238">
        <v>1</v>
      </c>
      <c r="K51" s="238">
        <v>43</v>
      </c>
      <c r="L51" s="445" t="s">
        <v>438</v>
      </c>
      <c r="M51" s="446"/>
    </row>
    <row r="52" spans="1:13" ht="22.5" customHeight="1">
      <c r="A52" s="376">
        <v>2211</v>
      </c>
      <c r="B52" s="284" t="s">
        <v>544</v>
      </c>
      <c r="C52" s="237">
        <f t="shared" si="1"/>
        <v>17</v>
      </c>
      <c r="D52" s="237">
        <v>0</v>
      </c>
      <c r="E52" s="237">
        <v>17</v>
      </c>
      <c r="F52" s="237">
        <f t="shared" si="2"/>
        <v>17</v>
      </c>
      <c r="G52" s="237">
        <v>0</v>
      </c>
      <c r="H52" s="237">
        <v>17</v>
      </c>
      <c r="I52" s="237">
        <f t="shared" si="3"/>
        <v>0</v>
      </c>
      <c r="J52" s="237">
        <v>0</v>
      </c>
      <c r="K52" s="237">
        <v>0</v>
      </c>
      <c r="L52" s="443" t="s">
        <v>540</v>
      </c>
      <c r="M52" s="444"/>
    </row>
    <row r="53" spans="1:13" ht="15">
      <c r="A53" s="375">
        <v>2220</v>
      </c>
      <c r="B53" s="283" t="s">
        <v>395</v>
      </c>
      <c r="C53" s="236">
        <f t="shared" si="1"/>
        <v>6057</v>
      </c>
      <c r="D53" s="236">
        <v>49</v>
      </c>
      <c r="E53" s="236">
        <v>6008</v>
      </c>
      <c r="F53" s="236">
        <f t="shared" si="2"/>
        <v>6013</v>
      </c>
      <c r="G53" s="236">
        <v>48</v>
      </c>
      <c r="H53" s="236">
        <v>5965</v>
      </c>
      <c r="I53" s="236">
        <f t="shared" si="3"/>
        <v>44</v>
      </c>
      <c r="J53" s="236">
        <v>1</v>
      </c>
      <c r="K53" s="236">
        <v>43</v>
      </c>
      <c r="L53" s="448" t="s">
        <v>439</v>
      </c>
      <c r="M53" s="449"/>
    </row>
    <row r="54" spans="1:13" s="5" customFormat="1">
      <c r="A54" s="227">
        <v>23</v>
      </c>
      <c r="B54" s="282" t="s">
        <v>545</v>
      </c>
      <c r="C54" s="238">
        <f t="shared" si="1"/>
        <v>27074</v>
      </c>
      <c r="D54" s="238">
        <v>221</v>
      </c>
      <c r="E54" s="238">
        <v>26853</v>
      </c>
      <c r="F54" s="238">
        <f t="shared" si="2"/>
        <v>26943</v>
      </c>
      <c r="G54" s="238">
        <v>216</v>
      </c>
      <c r="H54" s="238">
        <v>26727</v>
      </c>
      <c r="I54" s="238">
        <f t="shared" si="3"/>
        <v>131</v>
      </c>
      <c r="J54" s="238">
        <v>5</v>
      </c>
      <c r="K54" s="238">
        <v>126</v>
      </c>
      <c r="L54" s="450" t="s">
        <v>440</v>
      </c>
      <c r="M54" s="451"/>
    </row>
    <row r="55" spans="1:13" ht="15">
      <c r="A55" s="375">
        <v>2310</v>
      </c>
      <c r="B55" s="283" t="s">
        <v>396</v>
      </c>
      <c r="C55" s="236">
        <f t="shared" si="1"/>
        <v>1190</v>
      </c>
      <c r="D55" s="236">
        <v>32</v>
      </c>
      <c r="E55" s="236">
        <v>1158</v>
      </c>
      <c r="F55" s="236">
        <f t="shared" si="2"/>
        <v>1188</v>
      </c>
      <c r="G55" s="236">
        <v>32</v>
      </c>
      <c r="H55" s="236">
        <v>1156</v>
      </c>
      <c r="I55" s="236">
        <f t="shared" si="3"/>
        <v>2</v>
      </c>
      <c r="J55" s="236">
        <v>0</v>
      </c>
      <c r="K55" s="236">
        <v>2</v>
      </c>
      <c r="L55" s="448" t="s">
        <v>441</v>
      </c>
      <c r="M55" s="449"/>
    </row>
    <row r="56" spans="1:13" ht="22.5" customHeight="1">
      <c r="A56" s="376">
        <v>2394</v>
      </c>
      <c r="B56" s="284" t="s">
        <v>397</v>
      </c>
      <c r="C56" s="237">
        <f t="shared" si="1"/>
        <v>2004</v>
      </c>
      <c r="D56" s="237">
        <v>40</v>
      </c>
      <c r="E56" s="237">
        <v>1964</v>
      </c>
      <c r="F56" s="237">
        <f t="shared" si="2"/>
        <v>1938</v>
      </c>
      <c r="G56" s="237">
        <v>35</v>
      </c>
      <c r="H56" s="237">
        <v>1903</v>
      </c>
      <c r="I56" s="237">
        <f t="shared" si="3"/>
        <v>66</v>
      </c>
      <c r="J56" s="237">
        <v>5</v>
      </c>
      <c r="K56" s="237">
        <v>61</v>
      </c>
      <c r="L56" s="443" t="s">
        <v>442</v>
      </c>
      <c r="M56" s="444"/>
    </row>
    <row r="57" spans="1:13" ht="15">
      <c r="A57" s="375">
        <v>2395</v>
      </c>
      <c r="B57" s="283" t="s">
        <v>535</v>
      </c>
      <c r="C57" s="236">
        <f t="shared" si="1"/>
        <v>18150</v>
      </c>
      <c r="D57" s="236">
        <v>117</v>
      </c>
      <c r="E57" s="236">
        <v>18033</v>
      </c>
      <c r="F57" s="236">
        <f t="shared" si="2"/>
        <v>18096</v>
      </c>
      <c r="G57" s="236">
        <v>117</v>
      </c>
      <c r="H57" s="236">
        <v>17979</v>
      </c>
      <c r="I57" s="236">
        <f t="shared" si="3"/>
        <v>54</v>
      </c>
      <c r="J57" s="236">
        <v>0</v>
      </c>
      <c r="K57" s="236">
        <v>54</v>
      </c>
      <c r="L57" s="448" t="s">
        <v>443</v>
      </c>
      <c r="M57" s="449"/>
    </row>
    <row r="58" spans="1:13" ht="22.5" customHeight="1">
      <c r="A58" s="376">
        <v>2396</v>
      </c>
      <c r="B58" s="284" t="s">
        <v>398</v>
      </c>
      <c r="C58" s="237">
        <f t="shared" si="1"/>
        <v>1828</v>
      </c>
      <c r="D58" s="237">
        <v>14</v>
      </c>
      <c r="E58" s="237">
        <v>1814</v>
      </c>
      <c r="F58" s="237">
        <f t="shared" si="2"/>
        <v>1824</v>
      </c>
      <c r="G58" s="237">
        <v>14</v>
      </c>
      <c r="H58" s="237">
        <v>1810</v>
      </c>
      <c r="I58" s="237">
        <f t="shared" si="3"/>
        <v>4</v>
      </c>
      <c r="J58" s="237">
        <v>0</v>
      </c>
      <c r="K58" s="237">
        <v>4</v>
      </c>
      <c r="L58" s="443" t="s">
        <v>444</v>
      </c>
      <c r="M58" s="444"/>
    </row>
    <row r="59" spans="1:13" ht="15" customHeight="1">
      <c r="A59" s="375">
        <v>2399</v>
      </c>
      <c r="B59" s="283" t="s">
        <v>534</v>
      </c>
      <c r="C59" s="236">
        <f t="shared" si="1"/>
        <v>3902</v>
      </c>
      <c r="D59" s="236">
        <v>18</v>
      </c>
      <c r="E59" s="236">
        <v>3884</v>
      </c>
      <c r="F59" s="236">
        <f t="shared" si="2"/>
        <v>3897</v>
      </c>
      <c r="G59" s="236">
        <v>18</v>
      </c>
      <c r="H59" s="236">
        <v>3879</v>
      </c>
      <c r="I59" s="236">
        <f t="shared" si="3"/>
        <v>5</v>
      </c>
      <c r="J59" s="236">
        <v>0</v>
      </c>
      <c r="K59" s="236">
        <v>5</v>
      </c>
      <c r="L59" s="448" t="s">
        <v>533</v>
      </c>
      <c r="M59" s="449"/>
    </row>
    <row r="60" spans="1:13" s="5" customFormat="1">
      <c r="A60" s="227">
        <v>24</v>
      </c>
      <c r="B60" s="282" t="s">
        <v>399</v>
      </c>
      <c r="C60" s="235">
        <f t="shared" si="1"/>
        <v>4468</v>
      </c>
      <c r="D60" s="235">
        <v>68</v>
      </c>
      <c r="E60" s="235">
        <v>4400</v>
      </c>
      <c r="F60" s="235">
        <f t="shared" si="2"/>
        <v>4185</v>
      </c>
      <c r="G60" s="235">
        <v>54</v>
      </c>
      <c r="H60" s="235">
        <v>4131</v>
      </c>
      <c r="I60" s="235">
        <f t="shared" si="3"/>
        <v>283</v>
      </c>
      <c r="J60" s="235">
        <v>14</v>
      </c>
      <c r="K60" s="235">
        <v>269</v>
      </c>
      <c r="L60" s="450" t="s">
        <v>445</v>
      </c>
      <c r="M60" s="451"/>
    </row>
    <row r="61" spans="1:13" s="5" customFormat="1" ht="22.5">
      <c r="A61" s="228">
        <v>25</v>
      </c>
      <c r="B61" s="285" t="s">
        <v>536</v>
      </c>
      <c r="C61" s="238">
        <f t="shared" si="1"/>
        <v>28759</v>
      </c>
      <c r="D61" s="238">
        <v>191</v>
      </c>
      <c r="E61" s="238">
        <v>28568</v>
      </c>
      <c r="F61" s="238">
        <f t="shared" si="2"/>
        <v>28691</v>
      </c>
      <c r="G61" s="238">
        <v>187</v>
      </c>
      <c r="H61" s="238">
        <v>28504</v>
      </c>
      <c r="I61" s="238">
        <f t="shared" si="3"/>
        <v>68</v>
      </c>
      <c r="J61" s="238">
        <v>4</v>
      </c>
      <c r="K61" s="238">
        <v>64</v>
      </c>
      <c r="L61" s="445" t="s">
        <v>532</v>
      </c>
      <c r="M61" s="446"/>
    </row>
    <row r="62" spans="1:13" ht="22.5" customHeight="1">
      <c r="A62" s="376">
        <v>2511</v>
      </c>
      <c r="B62" s="284" t="s">
        <v>400</v>
      </c>
      <c r="C62" s="237">
        <f t="shared" si="1"/>
        <v>27398</v>
      </c>
      <c r="D62" s="237">
        <v>176</v>
      </c>
      <c r="E62" s="237">
        <v>27222</v>
      </c>
      <c r="F62" s="237">
        <f t="shared" si="2"/>
        <v>27335</v>
      </c>
      <c r="G62" s="237">
        <v>174</v>
      </c>
      <c r="H62" s="237">
        <v>27161</v>
      </c>
      <c r="I62" s="237">
        <f t="shared" si="3"/>
        <v>63</v>
      </c>
      <c r="J62" s="237">
        <v>2</v>
      </c>
      <c r="K62" s="237">
        <v>61</v>
      </c>
      <c r="L62" s="443" t="s">
        <v>446</v>
      </c>
      <c r="M62" s="444"/>
    </row>
    <row r="63" spans="1:13" ht="15" customHeight="1">
      <c r="A63" s="375">
        <v>2591</v>
      </c>
      <c r="B63" s="283" t="s">
        <v>530</v>
      </c>
      <c r="C63" s="236">
        <f t="shared" si="1"/>
        <v>218</v>
      </c>
      <c r="D63" s="236">
        <v>5</v>
      </c>
      <c r="E63" s="236">
        <v>213</v>
      </c>
      <c r="F63" s="236">
        <f t="shared" si="2"/>
        <v>217</v>
      </c>
      <c r="G63" s="236">
        <v>5</v>
      </c>
      <c r="H63" s="236">
        <v>212</v>
      </c>
      <c r="I63" s="236">
        <f t="shared" si="3"/>
        <v>1</v>
      </c>
      <c r="J63" s="236">
        <v>0</v>
      </c>
      <c r="K63" s="236">
        <v>1</v>
      </c>
      <c r="L63" s="448" t="s">
        <v>531</v>
      </c>
      <c r="M63" s="449"/>
    </row>
    <row r="64" spans="1:13" ht="22.5" customHeight="1">
      <c r="A64" s="376">
        <v>2592</v>
      </c>
      <c r="B64" s="284" t="s">
        <v>537</v>
      </c>
      <c r="C64" s="237">
        <f t="shared" si="1"/>
        <v>797</v>
      </c>
      <c r="D64" s="237">
        <v>2</v>
      </c>
      <c r="E64" s="237">
        <v>795</v>
      </c>
      <c r="F64" s="237">
        <f t="shared" si="2"/>
        <v>793</v>
      </c>
      <c r="G64" s="237">
        <v>0</v>
      </c>
      <c r="H64" s="237">
        <v>793</v>
      </c>
      <c r="I64" s="237">
        <f t="shared" si="3"/>
        <v>4</v>
      </c>
      <c r="J64" s="237">
        <v>2</v>
      </c>
      <c r="K64" s="237">
        <v>2</v>
      </c>
      <c r="L64" s="443" t="s">
        <v>447</v>
      </c>
      <c r="M64" s="444"/>
    </row>
    <row r="65" spans="1:13" ht="15" customHeight="1">
      <c r="A65" s="375">
        <v>2599</v>
      </c>
      <c r="B65" s="283" t="s">
        <v>528</v>
      </c>
      <c r="C65" s="236">
        <f t="shared" si="1"/>
        <v>346</v>
      </c>
      <c r="D65" s="236">
        <v>8</v>
      </c>
      <c r="E65" s="236">
        <v>338</v>
      </c>
      <c r="F65" s="236">
        <f t="shared" si="2"/>
        <v>346</v>
      </c>
      <c r="G65" s="236">
        <v>8</v>
      </c>
      <c r="H65" s="236">
        <v>338</v>
      </c>
      <c r="I65" s="236">
        <f t="shared" si="3"/>
        <v>0</v>
      </c>
      <c r="J65" s="236">
        <v>0</v>
      </c>
      <c r="K65" s="236">
        <v>0</v>
      </c>
      <c r="L65" s="448" t="s">
        <v>529</v>
      </c>
      <c r="M65" s="449"/>
    </row>
    <row r="66" spans="1:13" s="5" customFormat="1">
      <c r="A66" s="227">
        <v>27</v>
      </c>
      <c r="B66" s="282" t="s">
        <v>401</v>
      </c>
      <c r="C66" s="235">
        <f t="shared" si="1"/>
        <v>1393</v>
      </c>
      <c r="D66" s="235">
        <v>11</v>
      </c>
      <c r="E66" s="235">
        <v>1382</v>
      </c>
      <c r="F66" s="235">
        <f t="shared" si="2"/>
        <v>1383</v>
      </c>
      <c r="G66" s="235">
        <v>11</v>
      </c>
      <c r="H66" s="235">
        <v>1372</v>
      </c>
      <c r="I66" s="235">
        <f t="shared" si="3"/>
        <v>10</v>
      </c>
      <c r="J66" s="235">
        <v>0</v>
      </c>
      <c r="K66" s="235">
        <v>10</v>
      </c>
      <c r="L66" s="450" t="s">
        <v>448</v>
      </c>
      <c r="M66" s="451"/>
    </row>
    <row r="67" spans="1:13" ht="15" customHeight="1">
      <c r="A67" s="375">
        <v>2710</v>
      </c>
      <c r="B67" s="283" t="s">
        <v>526</v>
      </c>
      <c r="C67" s="236">
        <f t="shared" si="1"/>
        <v>410</v>
      </c>
      <c r="D67" s="236">
        <v>6</v>
      </c>
      <c r="E67" s="236">
        <v>404</v>
      </c>
      <c r="F67" s="236">
        <f t="shared" si="2"/>
        <v>403</v>
      </c>
      <c r="G67" s="236">
        <v>6</v>
      </c>
      <c r="H67" s="236">
        <v>397</v>
      </c>
      <c r="I67" s="236">
        <f t="shared" si="3"/>
        <v>7</v>
      </c>
      <c r="J67" s="236">
        <v>0</v>
      </c>
      <c r="K67" s="236">
        <v>7</v>
      </c>
      <c r="L67" s="448" t="s">
        <v>527</v>
      </c>
      <c r="M67" s="449"/>
    </row>
    <row r="68" spans="1:13" ht="22.5" customHeight="1">
      <c r="A68" s="376">
        <v>2730</v>
      </c>
      <c r="B68" s="284" t="s">
        <v>525</v>
      </c>
      <c r="C68" s="237">
        <f t="shared" si="1"/>
        <v>458</v>
      </c>
      <c r="D68" s="237">
        <v>0</v>
      </c>
      <c r="E68" s="237">
        <v>458</v>
      </c>
      <c r="F68" s="237">
        <f t="shared" si="2"/>
        <v>456</v>
      </c>
      <c r="G68" s="237">
        <v>0</v>
      </c>
      <c r="H68" s="237">
        <v>456</v>
      </c>
      <c r="I68" s="237">
        <f t="shared" si="3"/>
        <v>2</v>
      </c>
      <c r="J68" s="237">
        <v>0</v>
      </c>
      <c r="K68" s="237">
        <v>2</v>
      </c>
      <c r="L68" s="443" t="s">
        <v>562</v>
      </c>
      <c r="M68" s="444"/>
    </row>
    <row r="69" spans="1:13" ht="15">
      <c r="A69" s="375">
        <v>2740</v>
      </c>
      <c r="B69" s="283" t="s">
        <v>524</v>
      </c>
      <c r="C69" s="236">
        <f t="shared" si="1"/>
        <v>17</v>
      </c>
      <c r="D69" s="236">
        <v>1</v>
      </c>
      <c r="E69" s="236">
        <v>16</v>
      </c>
      <c r="F69" s="236">
        <f t="shared" si="2"/>
        <v>17</v>
      </c>
      <c r="G69" s="236">
        <v>1</v>
      </c>
      <c r="H69" s="236">
        <v>16</v>
      </c>
      <c r="I69" s="236">
        <f t="shared" si="3"/>
        <v>0</v>
      </c>
      <c r="J69" s="236">
        <v>0</v>
      </c>
      <c r="K69" s="236">
        <v>0</v>
      </c>
      <c r="L69" s="448" t="s">
        <v>449</v>
      </c>
      <c r="M69" s="449"/>
    </row>
    <row r="70" spans="1:13" ht="22.5" customHeight="1">
      <c r="A70" s="376">
        <v>2790</v>
      </c>
      <c r="B70" s="284" t="s">
        <v>523</v>
      </c>
      <c r="C70" s="237">
        <f t="shared" si="1"/>
        <v>508</v>
      </c>
      <c r="D70" s="237">
        <v>4</v>
      </c>
      <c r="E70" s="237">
        <v>504</v>
      </c>
      <c r="F70" s="237">
        <f t="shared" si="2"/>
        <v>507</v>
      </c>
      <c r="G70" s="237">
        <v>4</v>
      </c>
      <c r="H70" s="237">
        <v>503</v>
      </c>
      <c r="I70" s="237">
        <f t="shared" si="3"/>
        <v>1</v>
      </c>
      <c r="J70" s="237">
        <v>0</v>
      </c>
      <c r="K70" s="237">
        <v>1</v>
      </c>
      <c r="L70" s="443" t="s">
        <v>450</v>
      </c>
      <c r="M70" s="444"/>
    </row>
    <row r="71" spans="1:13" s="5" customFormat="1">
      <c r="A71" s="228">
        <v>28</v>
      </c>
      <c r="B71" s="285" t="s">
        <v>522</v>
      </c>
      <c r="C71" s="238">
        <f t="shared" si="1"/>
        <v>1634</v>
      </c>
      <c r="D71" s="238">
        <v>0</v>
      </c>
      <c r="E71" s="238">
        <v>1634</v>
      </c>
      <c r="F71" s="238">
        <f t="shared" si="2"/>
        <v>1634</v>
      </c>
      <c r="G71" s="238">
        <v>0</v>
      </c>
      <c r="H71" s="238">
        <v>1634</v>
      </c>
      <c r="I71" s="238">
        <f t="shared" si="3"/>
        <v>0</v>
      </c>
      <c r="J71" s="238">
        <v>0</v>
      </c>
      <c r="K71" s="238">
        <v>0</v>
      </c>
      <c r="L71" s="445" t="s">
        <v>451</v>
      </c>
      <c r="M71" s="446"/>
    </row>
    <row r="72" spans="1:13" ht="22.5" customHeight="1">
      <c r="A72" s="376">
        <v>2810</v>
      </c>
      <c r="B72" s="284" t="s">
        <v>520</v>
      </c>
      <c r="C72" s="237">
        <f t="shared" si="1"/>
        <v>1573</v>
      </c>
      <c r="D72" s="237">
        <v>0</v>
      </c>
      <c r="E72" s="237">
        <v>1573</v>
      </c>
      <c r="F72" s="237">
        <f t="shared" si="2"/>
        <v>1573</v>
      </c>
      <c r="G72" s="237">
        <v>0</v>
      </c>
      <c r="H72" s="237">
        <v>1573</v>
      </c>
      <c r="I72" s="237">
        <f t="shared" si="3"/>
        <v>0</v>
      </c>
      <c r="J72" s="237">
        <v>0</v>
      </c>
      <c r="K72" s="237">
        <v>0</v>
      </c>
      <c r="L72" s="443" t="s">
        <v>521</v>
      </c>
      <c r="M72" s="444"/>
    </row>
    <row r="73" spans="1:13" ht="33.75">
      <c r="A73" s="375">
        <v>2820</v>
      </c>
      <c r="B73" s="283" t="s">
        <v>519</v>
      </c>
      <c r="C73" s="236">
        <f t="shared" si="1"/>
        <v>61</v>
      </c>
      <c r="D73" s="236">
        <v>0</v>
      </c>
      <c r="E73" s="236">
        <v>61</v>
      </c>
      <c r="F73" s="236">
        <f t="shared" si="2"/>
        <v>61</v>
      </c>
      <c r="G73" s="236">
        <v>0</v>
      </c>
      <c r="H73" s="236">
        <v>61</v>
      </c>
      <c r="I73" s="236">
        <f t="shared" si="3"/>
        <v>0</v>
      </c>
      <c r="J73" s="236">
        <v>0</v>
      </c>
      <c r="K73" s="236">
        <v>0</v>
      </c>
      <c r="L73" s="448" t="s">
        <v>518</v>
      </c>
      <c r="M73" s="449"/>
    </row>
    <row r="74" spans="1:13" s="5" customFormat="1">
      <c r="A74" s="227">
        <v>29</v>
      </c>
      <c r="B74" s="282" t="s">
        <v>516</v>
      </c>
      <c r="C74" s="235">
        <f t="shared" si="1"/>
        <v>543</v>
      </c>
      <c r="D74" s="235">
        <v>0</v>
      </c>
      <c r="E74" s="235">
        <v>543</v>
      </c>
      <c r="F74" s="235">
        <f t="shared" si="2"/>
        <v>538</v>
      </c>
      <c r="G74" s="235">
        <v>0</v>
      </c>
      <c r="H74" s="235">
        <v>538</v>
      </c>
      <c r="I74" s="235">
        <f t="shared" si="3"/>
        <v>5</v>
      </c>
      <c r="J74" s="235">
        <v>0</v>
      </c>
      <c r="K74" s="235">
        <v>5</v>
      </c>
      <c r="L74" s="450" t="s">
        <v>517</v>
      </c>
      <c r="M74" s="451"/>
    </row>
    <row r="75" spans="1:13" ht="22.5" customHeight="1">
      <c r="A75" s="375">
        <v>2920</v>
      </c>
      <c r="B75" s="283" t="s">
        <v>515</v>
      </c>
      <c r="C75" s="236">
        <f t="shared" si="1"/>
        <v>504</v>
      </c>
      <c r="D75" s="236">
        <v>0</v>
      </c>
      <c r="E75" s="236">
        <v>504</v>
      </c>
      <c r="F75" s="236">
        <f t="shared" si="2"/>
        <v>499</v>
      </c>
      <c r="G75" s="236">
        <v>0</v>
      </c>
      <c r="H75" s="236">
        <v>499</v>
      </c>
      <c r="I75" s="236">
        <f t="shared" si="3"/>
        <v>5</v>
      </c>
      <c r="J75" s="236">
        <v>0</v>
      </c>
      <c r="K75" s="236">
        <v>5</v>
      </c>
      <c r="L75" s="448" t="s">
        <v>514</v>
      </c>
      <c r="M75" s="449"/>
    </row>
    <row r="76" spans="1:13" ht="22.5" customHeight="1">
      <c r="A76" s="376">
        <v>2930</v>
      </c>
      <c r="B76" s="284" t="s">
        <v>512</v>
      </c>
      <c r="C76" s="237">
        <f t="shared" si="1"/>
        <v>39</v>
      </c>
      <c r="D76" s="237">
        <v>0</v>
      </c>
      <c r="E76" s="237">
        <v>39</v>
      </c>
      <c r="F76" s="237">
        <f t="shared" si="2"/>
        <v>39</v>
      </c>
      <c r="G76" s="237">
        <v>0</v>
      </c>
      <c r="H76" s="237">
        <v>39</v>
      </c>
      <c r="I76" s="237">
        <f t="shared" si="3"/>
        <v>0</v>
      </c>
      <c r="J76" s="237">
        <v>0</v>
      </c>
      <c r="K76" s="237">
        <v>0</v>
      </c>
      <c r="L76" s="443" t="s">
        <v>513</v>
      </c>
      <c r="M76" s="444"/>
    </row>
    <row r="77" spans="1:13" s="5" customFormat="1">
      <c r="A77" s="228">
        <v>30</v>
      </c>
      <c r="B77" s="285" t="s">
        <v>402</v>
      </c>
      <c r="C77" s="238">
        <f t="shared" ref="C77:C100" si="4">+E77+D77</f>
        <v>573</v>
      </c>
      <c r="D77" s="238">
        <v>17</v>
      </c>
      <c r="E77" s="238">
        <v>556</v>
      </c>
      <c r="F77" s="238">
        <f t="shared" ref="F77:F100" si="5">+H77+G77</f>
        <v>568</v>
      </c>
      <c r="G77" s="238">
        <v>17</v>
      </c>
      <c r="H77" s="238">
        <v>551</v>
      </c>
      <c r="I77" s="238">
        <f t="shared" ref="I77:I100" si="6">+K77+J77</f>
        <v>5</v>
      </c>
      <c r="J77" s="238">
        <v>0</v>
      </c>
      <c r="K77" s="238">
        <v>5</v>
      </c>
      <c r="L77" s="445" t="s">
        <v>452</v>
      </c>
      <c r="M77" s="446"/>
    </row>
    <row r="78" spans="1:13" ht="22.5" customHeight="1">
      <c r="A78" s="376">
        <v>3011</v>
      </c>
      <c r="B78" s="284" t="s">
        <v>511</v>
      </c>
      <c r="C78" s="237">
        <f t="shared" si="4"/>
        <v>504</v>
      </c>
      <c r="D78" s="237">
        <v>16</v>
      </c>
      <c r="E78" s="237">
        <v>488</v>
      </c>
      <c r="F78" s="237">
        <f t="shared" si="5"/>
        <v>499</v>
      </c>
      <c r="G78" s="237">
        <v>16</v>
      </c>
      <c r="H78" s="237">
        <v>483</v>
      </c>
      <c r="I78" s="237">
        <f t="shared" si="6"/>
        <v>5</v>
      </c>
      <c r="J78" s="237">
        <v>0</v>
      </c>
      <c r="K78" s="237">
        <v>5</v>
      </c>
      <c r="L78" s="443" t="s">
        <v>453</v>
      </c>
      <c r="M78" s="444"/>
    </row>
    <row r="79" spans="1:13" ht="15">
      <c r="A79" s="375" t="s">
        <v>621</v>
      </c>
      <c r="B79" s="283" t="s">
        <v>637</v>
      </c>
      <c r="C79" s="236">
        <f t="shared" si="4"/>
        <v>69</v>
      </c>
      <c r="D79" s="236">
        <v>1</v>
      </c>
      <c r="E79" s="236">
        <v>68</v>
      </c>
      <c r="F79" s="236">
        <f t="shared" si="5"/>
        <v>69</v>
      </c>
      <c r="G79" s="236">
        <v>1</v>
      </c>
      <c r="H79" s="236">
        <v>68</v>
      </c>
      <c r="I79" s="236">
        <f t="shared" si="6"/>
        <v>0</v>
      </c>
      <c r="J79" s="236">
        <v>0</v>
      </c>
      <c r="K79" s="236">
        <v>0</v>
      </c>
      <c r="L79" s="448" t="s">
        <v>628</v>
      </c>
      <c r="M79" s="449"/>
    </row>
    <row r="80" spans="1:13" s="5" customFormat="1">
      <c r="A80" s="227">
        <v>31</v>
      </c>
      <c r="B80" s="282" t="s">
        <v>403</v>
      </c>
      <c r="C80" s="235">
        <f t="shared" si="4"/>
        <v>4278</v>
      </c>
      <c r="D80" s="235">
        <v>24</v>
      </c>
      <c r="E80" s="235">
        <v>4254</v>
      </c>
      <c r="F80" s="235">
        <f t="shared" si="5"/>
        <v>4260</v>
      </c>
      <c r="G80" s="235">
        <v>24</v>
      </c>
      <c r="H80" s="235">
        <v>4236</v>
      </c>
      <c r="I80" s="235">
        <f t="shared" si="6"/>
        <v>18</v>
      </c>
      <c r="J80" s="235">
        <v>0</v>
      </c>
      <c r="K80" s="235">
        <v>18</v>
      </c>
      <c r="L80" s="450" t="s">
        <v>454</v>
      </c>
      <c r="M80" s="451"/>
    </row>
    <row r="81" spans="1:13" ht="15">
      <c r="A81" s="375">
        <v>3100</v>
      </c>
      <c r="B81" s="283" t="s">
        <v>403</v>
      </c>
      <c r="C81" s="236">
        <f t="shared" si="4"/>
        <v>4278</v>
      </c>
      <c r="D81" s="236">
        <v>24</v>
      </c>
      <c r="E81" s="236">
        <v>4254</v>
      </c>
      <c r="F81" s="236">
        <f t="shared" si="5"/>
        <v>4260</v>
      </c>
      <c r="G81" s="236">
        <v>24</v>
      </c>
      <c r="H81" s="236">
        <v>4236</v>
      </c>
      <c r="I81" s="236">
        <f t="shared" si="6"/>
        <v>18</v>
      </c>
      <c r="J81" s="236">
        <v>0</v>
      </c>
      <c r="K81" s="236">
        <v>18</v>
      </c>
      <c r="L81" s="481" t="s">
        <v>455</v>
      </c>
      <c r="M81" s="482"/>
    </row>
    <row r="82" spans="1:13" s="5" customFormat="1">
      <c r="A82" s="227">
        <v>32</v>
      </c>
      <c r="B82" s="282" t="s">
        <v>404</v>
      </c>
      <c r="C82" s="235">
        <f t="shared" si="4"/>
        <v>134</v>
      </c>
      <c r="D82" s="235">
        <v>7</v>
      </c>
      <c r="E82" s="235">
        <v>127</v>
      </c>
      <c r="F82" s="235">
        <f t="shared" si="5"/>
        <v>134</v>
      </c>
      <c r="G82" s="235">
        <v>7</v>
      </c>
      <c r="H82" s="235">
        <v>127</v>
      </c>
      <c r="I82" s="235">
        <f t="shared" si="6"/>
        <v>0</v>
      </c>
      <c r="J82" s="235">
        <v>0</v>
      </c>
      <c r="K82" s="235">
        <v>0</v>
      </c>
      <c r="L82" s="450" t="s">
        <v>456</v>
      </c>
      <c r="M82" s="451"/>
    </row>
    <row r="83" spans="1:13" ht="15">
      <c r="A83" s="375">
        <v>3250</v>
      </c>
      <c r="B83" s="283" t="s">
        <v>509</v>
      </c>
      <c r="C83" s="236">
        <f t="shared" si="4"/>
        <v>68</v>
      </c>
      <c r="D83" s="236">
        <v>7</v>
      </c>
      <c r="E83" s="236">
        <v>61</v>
      </c>
      <c r="F83" s="236">
        <f t="shared" si="5"/>
        <v>68</v>
      </c>
      <c r="G83" s="236">
        <v>7</v>
      </c>
      <c r="H83" s="236">
        <v>61</v>
      </c>
      <c r="I83" s="236">
        <f t="shared" si="6"/>
        <v>0</v>
      </c>
      <c r="J83" s="236">
        <v>0</v>
      </c>
      <c r="K83" s="236">
        <v>0</v>
      </c>
      <c r="L83" s="481" t="s">
        <v>510</v>
      </c>
      <c r="M83" s="482"/>
    </row>
    <row r="84" spans="1:13" ht="22.5" customHeight="1">
      <c r="A84" s="376">
        <v>3290</v>
      </c>
      <c r="B84" s="284" t="s">
        <v>405</v>
      </c>
      <c r="C84" s="237">
        <f t="shared" si="4"/>
        <v>66</v>
      </c>
      <c r="D84" s="237">
        <v>0</v>
      </c>
      <c r="E84" s="237">
        <v>66</v>
      </c>
      <c r="F84" s="237">
        <f t="shared" si="5"/>
        <v>66</v>
      </c>
      <c r="G84" s="237">
        <v>0</v>
      </c>
      <c r="H84" s="237">
        <v>66</v>
      </c>
      <c r="I84" s="237">
        <f t="shared" si="6"/>
        <v>0</v>
      </c>
      <c r="J84" s="237">
        <v>0</v>
      </c>
      <c r="K84" s="237">
        <v>0</v>
      </c>
      <c r="L84" s="443" t="s">
        <v>457</v>
      </c>
      <c r="M84" s="444"/>
    </row>
    <row r="85" spans="1:13" s="5" customFormat="1">
      <c r="A85" s="228">
        <v>33</v>
      </c>
      <c r="B85" s="285" t="s">
        <v>508</v>
      </c>
      <c r="C85" s="238">
        <f t="shared" si="4"/>
        <v>700</v>
      </c>
      <c r="D85" s="238">
        <v>13</v>
      </c>
      <c r="E85" s="238">
        <v>687</v>
      </c>
      <c r="F85" s="238">
        <f t="shared" si="5"/>
        <v>697</v>
      </c>
      <c r="G85" s="238">
        <v>13</v>
      </c>
      <c r="H85" s="238">
        <v>684</v>
      </c>
      <c r="I85" s="238">
        <f t="shared" si="6"/>
        <v>3</v>
      </c>
      <c r="J85" s="238">
        <v>0</v>
      </c>
      <c r="K85" s="238">
        <v>3</v>
      </c>
      <c r="L85" s="445" t="s">
        <v>458</v>
      </c>
      <c r="M85" s="446"/>
    </row>
    <row r="86" spans="1:13" ht="22.5" customHeight="1">
      <c r="A86" s="376" t="s">
        <v>622</v>
      </c>
      <c r="B86" s="284" t="s">
        <v>632</v>
      </c>
      <c r="C86" s="237">
        <f t="shared" si="4"/>
        <v>107</v>
      </c>
      <c r="D86" s="237">
        <v>0</v>
      </c>
      <c r="E86" s="237">
        <v>107</v>
      </c>
      <c r="F86" s="237">
        <f t="shared" si="5"/>
        <v>104</v>
      </c>
      <c r="G86" s="237">
        <v>0</v>
      </c>
      <c r="H86" s="237">
        <v>104</v>
      </c>
      <c r="I86" s="237">
        <f t="shared" si="6"/>
        <v>3</v>
      </c>
      <c r="J86" s="237">
        <v>0</v>
      </c>
      <c r="K86" s="237">
        <v>3</v>
      </c>
      <c r="L86" s="443" t="s">
        <v>629</v>
      </c>
      <c r="M86" s="444"/>
    </row>
    <row r="87" spans="1:13" s="5" customFormat="1">
      <c r="A87" s="375" t="s">
        <v>623</v>
      </c>
      <c r="B87" s="283" t="s">
        <v>633</v>
      </c>
      <c r="C87" s="238">
        <f t="shared" si="4"/>
        <v>291</v>
      </c>
      <c r="D87" s="238">
        <v>13</v>
      </c>
      <c r="E87" s="238">
        <v>278</v>
      </c>
      <c r="F87" s="238">
        <f t="shared" si="5"/>
        <v>291</v>
      </c>
      <c r="G87" s="238">
        <v>13</v>
      </c>
      <c r="H87" s="238">
        <v>278</v>
      </c>
      <c r="I87" s="238">
        <f t="shared" si="6"/>
        <v>0</v>
      </c>
      <c r="J87" s="238">
        <v>0</v>
      </c>
      <c r="K87" s="238">
        <v>0</v>
      </c>
      <c r="L87" s="481" t="s">
        <v>630</v>
      </c>
      <c r="M87" s="482"/>
    </row>
    <row r="88" spans="1:13" ht="22.5" customHeight="1">
      <c r="A88" s="376" t="s">
        <v>624</v>
      </c>
      <c r="B88" s="284" t="s">
        <v>634</v>
      </c>
      <c r="C88" s="237">
        <f t="shared" si="4"/>
        <v>36</v>
      </c>
      <c r="D88" s="237">
        <v>0</v>
      </c>
      <c r="E88" s="237">
        <v>36</v>
      </c>
      <c r="F88" s="237">
        <f t="shared" si="5"/>
        <v>36</v>
      </c>
      <c r="G88" s="237">
        <v>0</v>
      </c>
      <c r="H88" s="237">
        <v>36</v>
      </c>
      <c r="I88" s="237">
        <f t="shared" si="6"/>
        <v>0</v>
      </c>
      <c r="J88" s="237">
        <v>0</v>
      </c>
      <c r="K88" s="237">
        <v>0</v>
      </c>
      <c r="L88" s="443" t="s">
        <v>631</v>
      </c>
      <c r="M88" s="444"/>
    </row>
    <row r="89" spans="1:13" ht="15">
      <c r="A89" s="375">
        <v>3315</v>
      </c>
      <c r="B89" s="283" t="s">
        <v>506</v>
      </c>
      <c r="C89" s="236">
        <f t="shared" si="4"/>
        <v>266</v>
      </c>
      <c r="D89" s="236">
        <v>0</v>
      </c>
      <c r="E89" s="236">
        <v>266</v>
      </c>
      <c r="F89" s="236">
        <f t="shared" si="5"/>
        <v>266</v>
      </c>
      <c r="G89" s="236">
        <v>0</v>
      </c>
      <c r="H89" s="236">
        <v>266</v>
      </c>
      <c r="I89" s="236">
        <f t="shared" si="6"/>
        <v>0</v>
      </c>
      <c r="J89" s="236">
        <v>0</v>
      </c>
      <c r="K89" s="236">
        <v>0</v>
      </c>
      <c r="L89" s="481" t="s">
        <v>507</v>
      </c>
      <c r="M89" s="482"/>
    </row>
    <row r="90" spans="1:13" s="233" customFormat="1" ht="15">
      <c r="A90" s="336" t="s">
        <v>86</v>
      </c>
      <c r="B90" s="335" t="s">
        <v>503</v>
      </c>
      <c r="C90" s="235">
        <f t="shared" si="4"/>
        <v>4978</v>
      </c>
      <c r="D90" s="235">
        <v>444</v>
      </c>
      <c r="E90" s="235">
        <v>4534</v>
      </c>
      <c r="F90" s="235">
        <f t="shared" si="5"/>
        <v>3553</v>
      </c>
      <c r="G90" s="235">
        <v>86</v>
      </c>
      <c r="H90" s="235">
        <v>3467</v>
      </c>
      <c r="I90" s="235">
        <f t="shared" si="6"/>
        <v>1425</v>
      </c>
      <c r="J90" s="235">
        <v>358</v>
      </c>
      <c r="K90" s="235">
        <v>1067</v>
      </c>
      <c r="L90" s="485" t="s">
        <v>505</v>
      </c>
      <c r="M90" s="486"/>
    </row>
    <row r="91" spans="1:13" s="5" customFormat="1">
      <c r="A91" s="228">
        <v>35</v>
      </c>
      <c r="B91" s="285" t="s">
        <v>503</v>
      </c>
      <c r="C91" s="238">
        <f t="shared" si="4"/>
        <v>4978</v>
      </c>
      <c r="D91" s="238">
        <v>444</v>
      </c>
      <c r="E91" s="238">
        <v>4534</v>
      </c>
      <c r="F91" s="238">
        <f t="shared" si="5"/>
        <v>3553</v>
      </c>
      <c r="G91" s="238">
        <v>86</v>
      </c>
      <c r="H91" s="238">
        <v>3467</v>
      </c>
      <c r="I91" s="238">
        <f t="shared" si="6"/>
        <v>1425</v>
      </c>
      <c r="J91" s="238">
        <v>358</v>
      </c>
      <c r="K91" s="238">
        <v>1067</v>
      </c>
      <c r="L91" s="445" t="s">
        <v>504</v>
      </c>
      <c r="M91" s="446"/>
    </row>
    <row r="92" spans="1:13" s="233" customFormat="1" ht="25.5" customHeight="1">
      <c r="A92" s="336" t="s">
        <v>87</v>
      </c>
      <c r="B92" s="335" t="s">
        <v>501</v>
      </c>
      <c r="C92" s="235">
        <f t="shared" si="4"/>
        <v>1449</v>
      </c>
      <c r="D92" s="235">
        <v>45</v>
      </c>
      <c r="E92" s="235">
        <v>1404</v>
      </c>
      <c r="F92" s="235">
        <f t="shared" si="5"/>
        <v>1433</v>
      </c>
      <c r="G92" s="235">
        <v>45</v>
      </c>
      <c r="H92" s="235">
        <v>1388</v>
      </c>
      <c r="I92" s="235">
        <f t="shared" si="6"/>
        <v>16</v>
      </c>
      <c r="J92" s="235">
        <v>0</v>
      </c>
      <c r="K92" s="235">
        <v>16</v>
      </c>
      <c r="L92" s="485" t="s">
        <v>502</v>
      </c>
      <c r="M92" s="486"/>
    </row>
    <row r="93" spans="1:13" s="5" customFormat="1">
      <c r="A93" s="228">
        <v>37</v>
      </c>
      <c r="B93" s="285" t="s">
        <v>406</v>
      </c>
      <c r="C93" s="238">
        <f t="shared" si="4"/>
        <v>381</v>
      </c>
      <c r="D93" s="238">
        <v>5</v>
      </c>
      <c r="E93" s="238">
        <v>376</v>
      </c>
      <c r="F93" s="238">
        <f t="shared" si="5"/>
        <v>381</v>
      </c>
      <c r="G93" s="238">
        <v>5</v>
      </c>
      <c r="H93" s="238">
        <v>376</v>
      </c>
      <c r="I93" s="238">
        <f t="shared" si="6"/>
        <v>0</v>
      </c>
      <c r="J93" s="238">
        <v>0</v>
      </c>
      <c r="K93" s="238">
        <v>0</v>
      </c>
      <c r="L93" s="445" t="s">
        <v>459</v>
      </c>
      <c r="M93" s="446"/>
    </row>
    <row r="94" spans="1:13" ht="22.5" customHeight="1">
      <c r="A94" s="376">
        <v>3700</v>
      </c>
      <c r="B94" s="284" t="s">
        <v>406</v>
      </c>
      <c r="C94" s="237">
        <f t="shared" si="4"/>
        <v>381</v>
      </c>
      <c r="D94" s="237">
        <v>5</v>
      </c>
      <c r="E94" s="237">
        <v>376</v>
      </c>
      <c r="F94" s="237">
        <f t="shared" si="5"/>
        <v>381</v>
      </c>
      <c r="G94" s="237">
        <v>5</v>
      </c>
      <c r="H94" s="237">
        <v>376</v>
      </c>
      <c r="I94" s="237">
        <f t="shared" si="6"/>
        <v>0</v>
      </c>
      <c r="J94" s="237">
        <v>0</v>
      </c>
      <c r="K94" s="237">
        <v>0</v>
      </c>
      <c r="L94" s="443" t="s">
        <v>459</v>
      </c>
      <c r="M94" s="444"/>
    </row>
    <row r="95" spans="1:13" s="5" customFormat="1" ht="22.5">
      <c r="A95" s="228">
        <v>38</v>
      </c>
      <c r="B95" s="285" t="s">
        <v>499</v>
      </c>
      <c r="C95" s="238">
        <f t="shared" si="4"/>
        <v>593</v>
      </c>
      <c r="D95" s="238">
        <v>40</v>
      </c>
      <c r="E95" s="238">
        <v>553</v>
      </c>
      <c r="F95" s="238">
        <f t="shared" si="5"/>
        <v>585</v>
      </c>
      <c r="G95" s="238">
        <v>40</v>
      </c>
      <c r="H95" s="238">
        <v>545</v>
      </c>
      <c r="I95" s="238">
        <f t="shared" si="6"/>
        <v>8</v>
      </c>
      <c r="J95" s="238">
        <v>0</v>
      </c>
      <c r="K95" s="238">
        <v>8</v>
      </c>
      <c r="L95" s="445" t="s">
        <v>500</v>
      </c>
      <c r="M95" s="446"/>
    </row>
    <row r="96" spans="1:13" ht="22.5" customHeight="1">
      <c r="A96" s="376" t="s">
        <v>625</v>
      </c>
      <c r="B96" s="284" t="s">
        <v>635</v>
      </c>
      <c r="C96" s="237">
        <f t="shared" si="4"/>
        <v>387</v>
      </c>
      <c r="D96" s="237">
        <v>36</v>
      </c>
      <c r="E96" s="237">
        <v>351</v>
      </c>
      <c r="F96" s="237">
        <f t="shared" si="5"/>
        <v>387</v>
      </c>
      <c r="G96" s="237">
        <v>36</v>
      </c>
      <c r="H96" s="237">
        <v>351</v>
      </c>
      <c r="I96" s="237">
        <f t="shared" si="6"/>
        <v>0</v>
      </c>
      <c r="J96" s="237">
        <v>0</v>
      </c>
      <c r="K96" s="237">
        <v>0</v>
      </c>
      <c r="L96" s="443" t="s">
        <v>636</v>
      </c>
      <c r="M96" s="444"/>
    </row>
    <row r="97" spans="1:13" ht="15">
      <c r="A97" s="375">
        <v>3830</v>
      </c>
      <c r="B97" s="283" t="s">
        <v>407</v>
      </c>
      <c r="C97" s="236">
        <f t="shared" si="4"/>
        <v>206</v>
      </c>
      <c r="D97" s="236">
        <v>4</v>
      </c>
      <c r="E97" s="236">
        <v>202</v>
      </c>
      <c r="F97" s="236">
        <f t="shared" si="5"/>
        <v>198</v>
      </c>
      <c r="G97" s="236">
        <v>4</v>
      </c>
      <c r="H97" s="236">
        <v>194</v>
      </c>
      <c r="I97" s="236">
        <f t="shared" si="6"/>
        <v>8</v>
      </c>
      <c r="J97" s="236">
        <v>0</v>
      </c>
      <c r="K97" s="236">
        <v>8</v>
      </c>
      <c r="L97" s="481" t="s">
        <v>460</v>
      </c>
      <c r="M97" s="482"/>
    </row>
    <row r="98" spans="1:13" s="5" customFormat="1">
      <c r="A98" s="227">
        <v>39</v>
      </c>
      <c r="B98" s="282" t="s">
        <v>498</v>
      </c>
      <c r="C98" s="235">
        <f t="shared" si="4"/>
        <v>475</v>
      </c>
      <c r="D98" s="235">
        <v>0</v>
      </c>
      <c r="E98" s="235">
        <v>475</v>
      </c>
      <c r="F98" s="235">
        <f t="shared" si="5"/>
        <v>467</v>
      </c>
      <c r="G98" s="235">
        <v>0</v>
      </c>
      <c r="H98" s="235">
        <v>467</v>
      </c>
      <c r="I98" s="235">
        <f t="shared" si="6"/>
        <v>8</v>
      </c>
      <c r="J98" s="235">
        <v>0</v>
      </c>
      <c r="K98" s="235">
        <v>8</v>
      </c>
      <c r="L98" s="450" t="s">
        <v>461</v>
      </c>
      <c r="M98" s="451"/>
    </row>
    <row r="99" spans="1:13" ht="15">
      <c r="A99" s="378">
        <v>3900</v>
      </c>
      <c r="B99" s="247" t="s">
        <v>498</v>
      </c>
      <c r="C99" s="236">
        <f t="shared" si="4"/>
        <v>475</v>
      </c>
      <c r="D99" s="236">
        <v>0</v>
      </c>
      <c r="E99" s="236">
        <v>475</v>
      </c>
      <c r="F99" s="236">
        <f t="shared" si="5"/>
        <v>467</v>
      </c>
      <c r="G99" s="236">
        <v>0</v>
      </c>
      <c r="H99" s="236">
        <v>467</v>
      </c>
      <c r="I99" s="236">
        <f t="shared" si="6"/>
        <v>8</v>
      </c>
      <c r="J99" s="236">
        <v>0</v>
      </c>
      <c r="K99" s="236">
        <v>8</v>
      </c>
      <c r="L99" s="481" t="s">
        <v>461</v>
      </c>
      <c r="M99" s="482"/>
    </row>
    <row r="100" spans="1:13" s="5" customFormat="1" ht="33" customHeight="1">
      <c r="A100" s="483" t="s">
        <v>563</v>
      </c>
      <c r="B100" s="484"/>
      <c r="C100" s="297">
        <f t="shared" si="4"/>
        <v>167139</v>
      </c>
      <c r="D100" s="297">
        <f>D11+D17+D90+D92</f>
        <v>5589</v>
      </c>
      <c r="E100" s="297">
        <f>E11+E17+E90+E92</f>
        <v>161550</v>
      </c>
      <c r="F100" s="297">
        <f t="shared" si="5"/>
        <v>157041</v>
      </c>
      <c r="G100" s="297">
        <f>G11+G17+G90+G92</f>
        <v>3671</v>
      </c>
      <c r="H100" s="297">
        <f>H11+H17+H90+H92</f>
        <v>153370</v>
      </c>
      <c r="I100" s="297">
        <f t="shared" si="6"/>
        <v>10098</v>
      </c>
      <c r="J100" s="297">
        <f>J11+J17+J90+J92</f>
        <v>1918</v>
      </c>
      <c r="K100" s="297">
        <f>K11+K17+K90+K92</f>
        <v>8180</v>
      </c>
      <c r="L100" s="244" t="s">
        <v>0</v>
      </c>
      <c r="M100" s="244"/>
    </row>
  </sheetData>
  <mergeCells count="106">
    <mergeCell ref="A1:M1"/>
    <mergeCell ref="A2:M2"/>
    <mergeCell ref="A3:M3"/>
    <mergeCell ref="A4:M4"/>
    <mergeCell ref="C7:E7"/>
    <mergeCell ref="I7:K7"/>
    <mergeCell ref="L7:M10"/>
    <mergeCell ref="A5:M5"/>
    <mergeCell ref="A6:B6"/>
    <mergeCell ref="C6:K6"/>
    <mergeCell ref="A7:A10"/>
    <mergeCell ref="B7:B10"/>
    <mergeCell ref="F8:H8"/>
    <mergeCell ref="C8:E8"/>
    <mergeCell ref="F7:H7"/>
    <mergeCell ref="I8:K8"/>
    <mergeCell ref="L19:M19"/>
    <mergeCell ref="L16:M16"/>
    <mergeCell ref="L14:M14"/>
    <mergeCell ref="L13:M13"/>
    <mergeCell ref="L15:M15"/>
    <mergeCell ref="L18:M18"/>
    <mergeCell ref="L23:M23"/>
    <mergeCell ref="L22:M22"/>
    <mergeCell ref="L21:M21"/>
    <mergeCell ref="L17:M17"/>
    <mergeCell ref="L11:M11"/>
    <mergeCell ref="L12:M12"/>
    <mergeCell ref="L20:M20"/>
    <mergeCell ref="L49:M49"/>
    <mergeCell ref="L50:M50"/>
    <mergeCell ref="L48:M48"/>
    <mergeCell ref="L44:M44"/>
    <mergeCell ref="L45:M45"/>
    <mergeCell ref="L46:M46"/>
    <mergeCell ref="L47:M47"/>
    <mergeCell ref="L42:M42"/>
    <mergeCell ref="L43:M43"/>
    <mergeCell ref="L40:M40"/>
    <mergeCell ref="L41:M41"/>
    <mergeCell ref="L39:M39"/>
    <mergeCell ref="L30:M30"/>
    <mergeCell ref="L36:M36"/>
    <mergeCell ref="L35:M35"/>
    <mergeCell ref="L37:M37"/>
    <mergeCell ref="L24:M24"/>
    <mergeCell ref="L25:M25"/>
    <mergeCell ref="L26:M26"/>
    <mergeCell ref="L28:M28"/>
    <mergeCell ref="L38:M38"/>
    <mergeCell ref="L29:M29"/>
    <mergeCell ref="L31:M31"/>
    <mergeCell ref="L34:M34"/>
    <mergeCell ref="L33:M33"/>
    <mergeCell ref="L27:M27"/>
    <mergeCell ref="L63:M63"/>
    <mergeCell ref="L61:M61"/>
    <mergeCell ref="L62:M62"/>
    <mergeCell ref="L64:M64"/>
    <mergeCell ref="L57:M57"/>
    <mergeCell ref="L58:M58"/>
    <mergeCell ref="L59:M59"/>
    <mergeCell ref="L60:M60"/>
    <mergeCell ref="L51:M51"/>
    <mergeCell ref="L53:M53"/>
    <mergeCell ref="L54:M54"/>
    <mergeCell ref="L55:M55"/>
    <mergeCell ref="L56:M56"/>
    <mergeCell ref="L52:M52"/>
    <mergeCell ref="L80:M80"/>
    <mergeCell ref="L81:M81"/>
    <mergeCell ref="L71:M71"/>
    <mergeCell ref="L72:M72"/>
    <mergeCell ref="L73:M73"/>
    <mergeCell ref="L74:M74"/>
    <mergeCell ref="L75:M75"/>
    <mergeCell ref="L65:M65"/>
    <mergeCell ref="L66:M66"/>
    <mergeCell ref="L67:M67"/>
    <mergeCell ref="L69:M69"/>
    <mergeCell ref="L70:M70"/>
    <mergeCell ref="L68:M68"/>
    <mergeCell ref="A100:B100"/>
    <mergeCell ref="L32:M32"/>
    <mergeCell ref="L79:M79"/>
    <mergeCell ref="L82:M82"/>
    <mergeCell ref="L86:M86"/>
    <mergeCell ref="L87:M87"/>
    <mergeCell ref="L88:M88"/>
    <mergeCell ref="L97:M97"/>
    <mergeCell ref="L91:M91"/>
    <mergeCell ref="L96:M96"/>
    <mergeCell ref="L99:M99"/>
    <mergeCell ref="L92:M92"/>
    <mergeCell ref="L94:M94"/>
    <mergeCell ref="L98:M98"/>
    <mergeCell ref="L95:M95"/>
    <mergeCell ref="L93:M93"/>
    <mergeCell ref="L83:M83"/>
    <mergeCell ref="L90:M90"/>
    <mergeCell ref="L84:M84"/>
    <mergeCell ref="L89:M89"/>
    <mergeCell ref="L85:M85"/>
    <mergeCell ref="L76:M76"/>
    <mergeCell ref="L77:M77"/>
    <mergeCell ref="L78:M78"/>
  </mergeCells>
  <printOptions horizontalCentered="1"/>
  <pageMargins left="0" right="0" top="0.19685039370078741" bottom="0" header="0.51181102362204722" footer="0.51181102362204722"/>
  <pageSetup paperSize="9" scale="63" orientation="landscape" r:id="rId1"/>
  <headerFooter alignWithMargins="0"/>
  <rowBreaks count="3" manualBreakCount="3">
    <brk id="43" max="12" man="1"/>
    <brk id="64" max="12" man="1"/>
    <brk id="82" max="1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13"/>
  <sheetViews>
    <sheetView view="pageBreakPreview" zoomScale="90" zoomScaleNormal="100" zoomScaleSheetLayoutView="90" workbookViewId="0">
      <selection activeCell="I6" sqref="I6:J6"/>
    </sheetView>
  </sheetViews>
  <sheetFormatPr defaultRowHeight="15"/>
  <cols>
    <col min="1" max="1" width="5.77734375" style="382" customWidth="1"/>
    <col min="2" max="2" width="45.6640625" style="3" customWidth="1"/>
    <col min="3" max="3" width="9.44140625" style="1" bestFit="1" customWidth="1"/>
    <col min="4" max="4" width="8.109375" style="1" bestFit="1" customWidth="1"/>
    <col min="5" max="5" width="7.21875" style="1" bestFit="1" customWidth="1"/>
    <col min="6" max="6" width="7.77734375" style="1" customWidth="1"/>
    <col min="7" max="8" width="6.77734375" style="1" customWidth="1"/>
    <col min="9" max="9" width="42.77734375" style="1" customWidth="1"/>
    <col min="10" max="10" width="5.77734375" style="1" customWidth="1"/>
    <col min="11" max="16384" width="8.88671875" style="1"/>
  </cols>
  <sheetData>
    <row r="1" spans="1:10" s="11" customFormat="1">
      <c r="A1" s="521"/>
      <c r="B1" s="521"/>
      <c r="C1" s="521"/>
      <c r="D1" s="521"/>
      <c r="E1" s="521"/>
      <c r="F1" s="521"/>
      <c r="G1" s="521"/>
      <c r="H1" s="521"/>
      <c r="I1" s="521"/>
      <c r="J1" s="521"/>
    </row>
    <row r="2" spans="1:10" ht="20.25">
      <c r="A2" s="507" t="s">
        <v>16</v>
      </c>
      <c r="B2" s="507"/>
      <c r="C2" s="507"/>
      <c r="D2" s="507"/>
      <c r="E2" s="507"/>
      <c r="F2" s="507"/>
      <c r="G2" s="507"/>
      <c r="H2" s="507"/>
      <c r="I2" s="507"/>
      <c r="J2" s="507"/>
    </row>
    <row r="3" spans="1:10" ht="20.25">
      <c r="A3" s="507" t="s">
        <v>89</v>
      </c>
      <c r="B3" s="507"/>
      <c r="C3" s="507"/>
      <c r="D3" s="507"/>
      <c r="E3" s="507"/>
      <c r="F3" s="507"/>
      <c r="G3" s="507"/>
      <c r="H3" s="507"/>
      <c r="I3" s="507"/>
      <c r="J3" s="507"/>
    </row>
    <row r="4" spans="1:10" ht="15.75">
      <c r="A4" s="508" t="s">
        <v>91</v>
      </c>
      <c r="B4" s="508"/>
      <c r="C4" s="508"/>
      <c r="D4" s="508"/>
      <c r="E4" s="508"/>
      <c r="F4" s="508"/>
      <c r="G4" s="508"/>
      <c r="H4" s="508"/>
      <c r="I4" s="508"/>
      <c r="J4" s="508"/>
    </row>
    <row r="5" spans="1:10" ht="15.75">
      <c r="A5" s="508" t="s">
        <v>90</v>
      </c>
      <c r="B5" s="508"/>
      <c r="C5" s="508"/>
      <c r="D5" s="508"/>
      <c r="E5" s="508"/>
      <c r="F5" s="508"/>
      <c r="G5" s="508"/>
      <c r="H5" s="508"/>
      <c r="I5" s="508"/>
      <c r="J5" s="508"/>
    </row>
    <row r="6" spans="1:10" ht="15.75">
      <c r="A6" s="494" t="s">
        <v>599</v>
      </c>
      <c r="B6" s="494"/>
      <c r="C6" s="510">
        <v>2015</v>
      </c>
      <c r="D6" s="510"/>
      <c r="E6" s="510"/>
      <c r="F6" s="510"/>
      <c r="G6" s="510"/>
      <c r="H6" s="510"/>
      <c r="I6" s="608" t="s">
        <v>678</v>
      </c>
      <c r="J6" s="608" t="s">
        <v>237</v>
      </c>
    </row>
    <row r="7" spans="1:10">
      <c r="A7" s="466" t="s">
        <v>280</v>
      </c>
      <c r="B7" s="504" t="s">
        <v>3</v>
      </c>
      <c r="C7" s="606" t="s">
        <v>13</v>
      </c>
      <c r="D7" s="606"/>
      <c r="E7" s="606"/>
      <c r="F7" s="606" t="s">
        <v>12</v>
      </c>
      <c r="G7" s="606"/>
      <c r="H7" s="606"/>
      <c r="I7" s="499" t="s">
        <v>7</v>
      </c>
      <c r="J7" s="499"/>
    </row>
    <row r="8" spans="1:10">
      <c r="A8" s="467"/>
      <c r="B8" s="505"/>
      <c r="C8" s="607" t="s">
        <v>15</v>
      </c>
      <c r="D8" s="607"/>
      <c r="E8" s="607"/>
      <c r="F8" s="607" t="s">
        <v>14</v>
      </c>
      <c r="G8" s="607"/>
      <c r="H8" s="607"/>
      <c r="I8" s="500"/>
      <c r="J8" s="500"/>
    </row>
    <row r="9" spans="1:10">
      <c r="A9" s="467"/>
      <c r="B9" s="505"/>
      <c r="C9" s="183" t="s">
        <v>0</v>
      </c>
      <c r="D9" s="183" t="s">
        <v>1</v>
      </c>
      <c r="E9" s="183" t="s">
        <v>2</v>
      </c>
      <c r="F9" s="183" t="s">
        <v>0</v>
      </c>
      <c r="G9" s="183" t="s">
        <v>1</v>
      </c>
      <c r="H9" s="183" t="s">
        <v>2</v>
      </c>
      <c r="I9" s="500"/>
      <c r="J9" s="500"/>
    </row>
    <row r="10" spans="1:10">
      <c r="A10" s="468"/>
      <c r="B10" s="506"/>
      <c r="C10" s="184" t="s">
        <v>4</v>
      </c>
      <c r="D10" s="184" t="s">
        <v>5</v>
      </c>
      <c r="E10" s="184" t="s">
        <v>6</v>
      </c>
      <c r="F10" s="184" t="s">
        <v>4</v>
      </c>
      <c r="G10" s="184" t="s">
        <v>5</v>
      </c>
      <c r="H10" s="184" t="s">
        <v>6</v>
      </c>
      <c r="I10" s="501"/>
      <c r="J10" s="501"/>
    </row>
    <row r="11" spans="1:10">
      <c r="A11" s="226" t="s">
        <v>367</v>
      </c>
      <c r="B11" s="281" t="s">
        <v>375</v>
      </c>
      <c r="C11" s="234">
        <f>+E11+D11</f>
        <v>13127192</v>
      </c>
      <c r="D11" s="234">
        <v>8621718</v>
      </c>
      <c r="E11" s="234">
        <v>4505474</v>
      </c>
      <c r="F11" s="234">
        <f>+H11+G11</f>
        <v>41842</v>
      </c>
      <c r="G11" s="234">
        <v>35550</v>
      </c>
      <c r="H11" s="234">
        <v>6292</v>
      </c>
      <c r="I11" s="454" t="s">
        <v>408</v>
      </c>
      <c r="J11" s="455"/>
    </row>
    <row r="12" spans="1:10">
      <c r="A12" s="227" t="s">
        <v>368</v>
      </c>
      <c r="B12" s="282" t="s">
        <v>490</v>
      </c>
      <c r="C12" s="235">
        <f t="shared" ref="C12:C75" si="0">+E12+D12</f>
        <v>10770152</v>
      </c>
      <c r="D12" s="235">
        <v>6392609</v>
      </c>
      <c r="E12" s="235">
        <v>4377543</v>
      </c>
      <c r="F12" s="235">
        <f t="shared" ref="F12:F73" si="1">+H12+G12</f>
        <v>18651</v>
      </c>
      <c r="G12" s="235">
        <v>12624</v>
      </c>
      <c r="H12" s="235">
        <v>6027</v>
      </c>
      <c r="I12" s="450" t="s">
        <v>307</v>
      </c>
      <c r="J12" s="451"/>
    </row>
    <row r="13" spans="1:10" ht="20.25" customHeight="1">
      <c r="A13" s="228" t="s">
        <v>372</v>
      </c>
      <c r="B13" s="285" t="s">
        <v>378</v>
      </c>
      <c r="C13" s="238">
        <f t="shared" si="0"/>
        <v>232989</v>
      </c>
      <c r="D13" s="238">
        <v>229471</v>
      </c>
      <c r="E13" s="238">
        <v>3518</v>
      </c>
      <c r="F13" s="238">
        <f t="shared" si="1"/>
        <v>2401</v>
      </c>
      <c r="G13" s="238">
        <v>2365</v>
      </c>
      <c r="H13" s="238">
        <v>36</v>
      </c>
      <c r="I13" s="445" t="s">
        <v>411</v>
      </c>
      <c r="J13" s="446"/>
    </row>
    <row r="14" spans="1:10">
      <c r="A14" s="376" t="s">
        <v>371</v>
      </c>
      <c r="B14" s="284" t="s">
        <v>379</v>
      </c>
      <c r="C14" s="237">
        <v>232989</v>
      </c>
      <c r="D14" s="237">
        <v>229471</v>
      </c>
      <c r="E14" s="237">
        <v>3518</v>
      </c>
      <c r="F14" s="237">
        <f t="shared" si="1"/>
        <v>2401</v>
      </c>
      <c r="G14" s="237">
        <v>2365</v>
      </c>
      <c r="H14" s="237">
        <v>36</v>
      </c>
      <c r="I14" s="474" t="s">
        <v>491</v>
      </c>
      <c r="J14" s="475"/>
    </row>
    <row r="15" spans="1:10">
      <c r="A15" s="228" t="s">
        <v>373</v>
      </c>
      <c r="B15" s="285" t="s">
        <v>380</v>
      </c>
      <c r="C15" s="238">
        <f t="shared" ref="C15:G15" si="2">+C16</f>
        <v>2119818</v>
      </c>
      <c r="D15" s="238">
        <f t="shared" si="2"/>
        <v>1995405</v>
      </c>
      <c r="E15" s="238">
        <f t="shared" si="2"/>
        <v>124413</v>
      </c>
      <c r="F15" s="238">
        <f t="shared" si="2"/>
        <v>20790</v>
      </c>
      <c r="G15" s="238">
        <f t="shared" si="2"/>
        <v>20561</v>
      </c>
      <c r="H15" s="238">
        <f>+H16</f>
        <v>229</v>
      </c>
      <c r="I15" s="476" t="s">
        <v>412</v>
      </c>
      <c r="J15" s="477"/>
    </row>
    <row r="16" spans="1:10">
      <c r="A16" s="376" t="s">
        <v>374</v>
      </c>
      <c r="B16" s="284" t="s">
        <v>489</v>
      </c>
      <c r="C16" s="237">
        <f t="shared" si="0"/>
        <v>2119818</v>
      </c>
      <c r="D16" s="237">
        <v>1995405</v>
      </c>
      <c r="E16" s="237">
        <v>124413</v>
      </c>
      <c r="F16" s="237">
        <f t="shared" si="1"/>
        <v>20790</v>
      </c>
      <c r="G16" s="237">
        <v>20561</v>
      </c>
      <c r="H16" s="237">
        <v>229</v>
      </c>
      <c r="I16" s="474" t="s">
        <v>413</v>
      </c>
      <c r="J16" s="475"/>
    </row>
    <row r="17" spans="1:10">
      <c r="A17" s="229" t="s">
        <v>85</v>
      </c>
      <c r="B17" s="286" t="s">
        <v>381</v>
      </c>
      <c r="C17" s="160">
        <f t="shared" ref="C17:G17" si="3">+C18+C27+C30+C33+C36+C39+C41+C44+C47+C48+C49+C51+C54+C60+C61+C66+C71+C74+C77+C80+C82+C85</f>
        <v>7922692</v>
      </c>
      <c r="D17" s="160">
        <f t="shared" si="3"/>
        <v>6617076</v>
      </c>
      <c r="E17" s="160">
        <f t="shared" si="3"/>
        <v>1305616</v>
      </c>
      <c r="F17" s="160">
        <f t="shared" si="3"/>
        <v>118870</v>
      </c>
      <c r="G17" s="160">
        <f t="shared" si="3"/>
        <v>116505</v>
      </c>
      <c r="H17" s="160">
        <f>+H18+H27+H30+H33+H36+H39+H41+H44+H47+H48+H49+H51+H54+H60+H61+H66+H71+H74+H77+H80+H82+H85</f>
        <v>2365</v>
      </c>
      <c r="I17" s="452" t="s">
        <v>414</v>
      </c>
      <c r="J17" s="453"/>
    </row>
    <row r="18" spans="1:10" ht="16.5" customHeight="1">
      <c r="A18" s="227">
        <v>10</v>
      </c>
      <c r="B18" s="282" t="s">
        <v>382</v>
      </c>
      <c r="C18" s="73">
        <f t="shared" ref="C18:G18" si="4">+C19+C20+C21+C22+C23+C24+C25+C26</f>
        <v>265950</v>
      </c>
      <c r="D18" s="73">
        <f t="shared" si="4"/>
        <v>257503</v>
      </c>
      <c r="E18" s="73">
        <f t="shared" si="4"/>
        <v>8447</v>
      </c>
      <c r="F18" s="73">
        <f t="shared" si="4"/>
        <v>7699</v>
      </c>
      <c r="G18" s="73">
        <f t="shared" si="4"/>
        <v>7663</v>
      </c>
      <c r="H18" s="73">
        <f>+H19+H20+H21+H22+H23+H24+H25+H26</f>
        <v>36</v>
      </c>
      <c r="I18" s="450" t="s">
        <v>415</v>
      </c>
      <c r="J18" s="451"/>
    </row>
    <row r="19" spans="1:10" ht="16.5" customHeight="1">
      <c r="A19" s="375">
        <v>1010</v>
      </c>
      <c r="B19" s="283" t="s">
        <v>383</v>
      </c>
      <c r="C19" s="236">
        <f t="shared" si="0"/>
        <v>9215</v>
      </c>
      <c r="D19" s="236">
        <v>6297</v>
      </c>
      <c r="E19" s="236">
        <v>2918</v>
      </c>
      <c r="F19" s="236">
        <f t="shared" si="1"/>
        <v>200</v>
      </c>
      <c r="G19" s="236">
        <v>196</v>
      </c>
      <c r="H19" s="236">
        <v>4</v>
      </c>
      <c r="I19" s="448" t="s">
        <v>416</v>
      </c>
      <c r="J19" s="449"/>
    </row>
    <row r="20" spans="1:10">
      <c r="A20" s="376">
        <v>1030</v>
      </c>
      <c r="B20" s="284" t="s">
        <v>560</v>
      </c>
      <c r="C20" s="237">
        <f t="shared" si="0"/>
        <v>13142</v>
      </c>
      <c r="D20" s="237">
        <v>10441</v>
      </c>
      <c r="E20" s="237">
        <v>2701</v>
      </c>
      <c r="F20" s="237">
        <f t="shared" si="1"/>
        <v>236</v>
      </c>
      <c r="G20" s="237">
        <v>232</v>
      </c>
      <c r="H20" s="237">
        <v>4</v>
      </c>
      <c r="I20" s="443" t="s">
        <v>417</v>
      </c>
      <c r="J20" s="444"/>
    </row>
    <row r="21" spans="1:10">
      <c r="A21" s="375">
        <v>1050</v>
      </c>
      <c r="B21" s="283" t="s">
        <v>384</v>
      </c>
      <c r="C21" s="236">
        <f t="shared" si="0"/>
        <v>21066</v>
      </c>
      <c r="D21" s="236">
        <v>20919</v>
      </c>
      <c r="E21" s="236">
        <v>147</v>
      </c>
      <c r="F21" s="236">
        <f t="shared" si="1"/>
        <v>648</v>
      </c>
      <c r="G21" s="236">
        <v>647</v>
      </c>
      <c r="H21" s="236">
        <v>1</v>
      </c>
      <c r="I21" s="448" t="s">
        <v>418</v>
      </c>
      <c r="J21" s="449"/>
    </row>
    <row r="22" spans="1:10">
      <c r="A22" s="376">
        <v>1061</v>
      </c>
      <c r="B22" s="284" t="s">
        <v>385</v>
      </c>
      <c r="C22" s="237">
        <f t="shared" si="0"/>
        <v>56248</v>
      </c>
      <c r="D22" s="237">
        <v>55948</v>
      </c>
      <c r="E22" s="237">
        <v>300</v>
      </c>
      <c r="F22" s="237">
        <f t="shared" si="1"/>
        <v>1212</v>
      </c>
      <c r="G22" s="237">
        <v>1209</v>
      </c>
      <c r="H22" s="237">
        <v>3</v>
      </c>
      <c r="I22" s="443" t="s">
        <v>419</v>
      </c>
      <c r="J22" s="444"/>
    </row>
    <row r="23" spans="1:10">
      <c r="A23" s="375">
        <v>1071</v>
      </c>
      <c r="B23" s="283" t="s">
        <v>386</v>
      </c>
      <c r="C23" s="236">
        <f t="shared" si="0"/>
        <v>142968</v>
      </c>
      <c r="D23" s="236">
        <v>141402</v>
      </c>
      <c r="E23" s="236">
        <v>1566</v>
      </c>
      <c r="F23" s="236">
        <f t="shared" si="1"/>
        <v>4688</v>
      </c>
      <c r="G23" s="236">
        <v>4673</v>
      </c>
      <c r="H23" s="236">
        <v>15</v>
      </c>
      <c r="I23" s="448" t="s">
        <v>420</v>
      </c>
      <c r="J23" s="449"/>
    </row>
    <row r="24" spans="1:10">
      <c r="A24" s="376">
        <v>1073</v>
      </c>
      <c r="B24" s="284" t="s">
        <v>492</v>
      </c>
      <c r="C24" s="237">
        <f t="shared" si="0"/>
        <v>5157</v>
      </c>
      <c r="D24" s="237">
        <v>5157</v>
      </c>
      <c r="E24" s="237">
        <v>0</v>
      </c>
      <c r="F24" s="237">
        <f t="shared" si="1"/>
        <v>238</v>
      </c>
      <c r="G24" s="237">
        <v>235</v>
      </c>
      <c r="H24" s="237">
        <v>3</v>
      </c>
      <c r="I24" s="443" t="s">
        <v>421</v>
      </c>
      <c r="J24" s="444"/>
    </row>
    <row r="25" spans="1:10">
      <c r="A25" s="375">
        <v>1079</v>
      </c>
      <c r="B25" s="283" t="s">
        <v>494</v>
      </c>
      <c r="C25" s="236">
        <f t="shared" si="0"/>
        <v>16488</v>
      </c>
      <c r="D25" s="236">
        <v>15673</v>
      </c>
      <c r="E25" s="236">
        <v>815</v>
      </c>
      <c r="F25" s="236">
        <f t="shared" si="1"/>
        <v>427</v>
      </c>
      <c r="G25" s="236">
        <v>423</v>
      </c>
      <c r="H25" s="236">
        <v>4</v>
      </c>
      <c r="I25" s="448" t="s">
        <v>493</v>
      </c>
      <c r="J25" s="449"/>
    </row>
    <row r="26" spans="1:10">
      <c r="A26" s="376">
        <v>1080</v>
      </c>
      <c r="B26" s="284" t="s">
        <v>387</v>
      </c>
      <c r="C26" s="237">
        <f t="shared" si="0"/>
        <v>1666</v>
      </c>
      <c r="D26" s="237">
        <v>1666</v>
      </c>
      <c r="E26" s="237">
        <v>0</v>
      </c>
      <c r="F26" s="237">
        <f t="shared" si="1"/>
        <v>50</v>
      </c>
      <c r="G26" s="237">
        <v>48</v>
      </c>
      <c r="H26" s="237">
        <v>2</v>
      </c>
      <c r="I26" s="443" t="s">
        <v>422</v>
      </c>
      <c r="J26" s="444"/>
    </row>
    <row r="27" spans="1:10">
      <c r="A27" s="228">
        <v>11</v>
      </c>
      <c r="B27" s="285" t="s">
        <v>388</v>
      </c>
      <c r="C27" s="238">
        <f t="shared" ref="C27:G27" si="5">+C28+C29</f>
        <v>105581</v>
      </c>
      <c r="D27" s="238">
        <f t="shared" si="5"/>
        <v>103947</v>
      </c>
      <c r="E27" s="238">
        <f t="shared" si="5"/>
        <v>1634</v>
      </c>
      <c r="F27" s="238">
        <f t="shared" si="5"/>
        <v>2277</v>
      </c>
      <c r="G27" s="238">
        <f t="shared" si="5"/>
        <v>2272</v>
      </c>
      <c r="H27" s="238">
        <f>+H28+H29</f>
        <v>5</v>
      </c>
      <c r="I27" s="445" t="s">
        <v>423</v>
      </c>
      <c r="J27" s="446"/>
    </row>
    <row r="28" spans="1:10">
      <c r="A28" s="376">
        <v>1105</v>
      </c>
      <c r="B28" s="284" t="s">
        <v>496</v>
      </c>
      <c r="C28" s="237">
        <f t="shared" si="0"/>
        <v>37137</v>
      </c>
      <c r="D28" s="237">
        <v>37137</v>
      </c>
      <c r="E28" s="237">
        <v>0</v>
      </c>
      <c r="F28" s="237">
        <f t="shared" si="1"/>
        <v>450</v>
      </c>
      <c r="G28" s="237">
        <v>450</v>
      </c>
      <c r="H28" s="237">
        <v>0</v>
      </c>
      <c r="I28" s="443" t="s">
        <v>495</v>
      </c>
      <c r="J28" s="444"/>
    </row>
    <row r="29" spans="1:10">
      <c r="A29" s="375">
        <v>1106</v>
      </c>
      <c r="B29" s="283" t="s">
        <v>497</v>
      </c>
      <c r="C29" s="236">
        <f t="shared" si="0"/>
        <v>68444</v>
      </c>
      <c r="D29" s="236">
        <v>66810</v>
      </c>
      <c r="E29" s="236">
        <v>1634</v>
      </c>
      <c r="F29" s="236">
        <f t="shared" si="1"/>
        <v>1827</v>
      </c>
      <c r="G29" s="236">
        <v>1822</v>
      </c>
      <c r="H29" s="236">
        <v>5</v>
      </c>
      <c r="I29" s="448" t="s">
        <v>424</v>
      </c>
      <c r="J29" s="449"/>
    </row>
    <row r="30" spans="1:10">
      <c r="A30" s="227">
        <v>13</v>
      </c>
      <c r="B30" s="282" t="s">
        <v>389</v>
      </c>
      <c r="C30" s="235">
        <f t="shared" ref="C30:G30" si="6">+C31+C32</f>
        <v>14461</v>
      </c>
      <c r="D30" s="235">
        <f t="shared" si="6"/>
        <v>14227</v>
      </c>
      <c r="E30" s="235">
        <f t="shared" si="6"/>
        <v>234</v>
      </c>
      <c r="F30" s="235">
        <f t="shared" si="6"/>
        <v>691</v>
      </c>
      <c r="G30" s="235">
        <f t="shared" si="6"/>
        <v>686</v>
      </c>
      <c r="H30" s="235">
        <f>+H31+H32</f>
        <v>5</v>
      </c>
      <c r="I30" s="450" t="s">
        <v>425</v>
      </c>
      <c r="J30" s="451"/>
    </row>
    <row r="31" spans="1:10">
      <c r="A31" s="375">
        <v>1392</v>
      </c>
      <c r="B31" s="283" t="s">
        <v>559</v>
      </c>
      <c r="C31" s="193">
        <f t="shared" si="0"/>
        <v>12961</v>
      </c>
      <c r="D31" s="193">
        <v>12727</v>
      </c>
      <c r="E31" s="193">
        <v>234</v>
      </c>
      <c r="F31" s="193">
        <f t="shared" si="1"/>
        <v>648</v>
      </c>
      <c r="G31" s="193">
        <v>645</v>
      </c>
      <c r="H31" s="193">
        <v>3</v>
      </c>
      <c r="I31" s="448" t="s">
        <v>426</v>
      </c>
      <c r="J31" s="449"/>
    </row>
    <row r="32" spans="1:10">
      <c r="A32" s="376" t="s">
        <v>620</v>
      </c>
      <c r="B32" s="284" t="s">
        <v>626</v>
      </c>
      <c r="C32" s="237">
        <f t="shared" si="0"/>
        <v>1500</v>
      </c>
      <c r="D32" s="237">
        <v>1500</v>
      </c>
      <c r="E32" s="237">
        <v>0</v>
      </c>
      <c r="F32" s="237">
        <f t="shared" si="1"/>
        <v>43</v>
      </c>
      <c r="G32" s="237">
        <v>41</v>
      </c>
      <c r="H32" s="237">
        <v>2</v>
      </c>
      <c r="I32" s="443" t="s">
        <v>627</v>
      </c>
      <c r="J32" s="444"/>
    </row>
    <row r="33" spans="1:10">
      <c r="A33" s="228">
        <v>14</v>
      </c>
      <c r="B33" s="285" t="s">
        <v>390</v>
      </c>
      <c r="C33" s="238">
        <f t="shared" ref="C33:G33" si="7">+C34+C35</f>
        <v>241018</v>
      </c>
      <c r="D33" s="238">
        <f t="shared" si="7"/>
        <v>237438</v>
      </c>
      <c r="E33" s="238">
        <f t="shared" si="7"/>
        <v>3580</v>
      </c>
      <c r="F33" s="238">
        <f t="shared" si="7"/>
        <v>11942</v>
      </c>
      <c r="G33" s="238">
        <f t="shared" si="7"/>
        <v>11898</v>
      </c>
      <c r="H33" s="238">
        <f>+H34+H35</f>
        <v>44</v>
      </c>
      <c r="I33" s="445" t="s">
        <v>427</v>
      </c>
      <c r="J33" s="446"/>
    </row>
    <row r="34" spans="1:10">
      <c r="A34" s="376">
        <v>1411</v>
      </c>
      <c r="B34" s="284" t="s">
        <v>557</v>
      </c>
      <c r="C34" s="237">
        <f t="shared" si="0"/>
        <v>10064</v>
      </c>
      <c r="D34" s="237">
        <v>10001</v>
      </c>
      <c r="E34" s="237">
        <v>63</v>
      </c>
      <c r="F34" s="237">
        <f t="shared" si="1"/>
        <v>421</v>
      </c>
      <c r="G34" s="237">
        <v>417</v>
      </c>
      <c r="H34" s="237">
        <v>4</v>
      </c>
      <c r="I34" s="443" t="s">
        <v>558</v>
      </c>
      <c r="J34" s="444"/>
    </row>
    <row r="35" spans="1:10">
      <c r="A35" s="375">
        <v>1412</v>
      </c>
      <c r="B35" s="283" t="s">
        <v>556</v>
      </c>
      <c r="C35" s="236">
        <f t="shared" si="0"/>
        <v>230954</v>
      </c>
      <c r="D35" s="236">
        <v>227437</v>
      </c>
      <c r="E35" s="236">
        <v>3517</v>
      </c>
      <c r="F35" s="236">
        <f t="shared" si="1"/>
        <v>11521</v>
      </c>
      <c r="G35" s="236">
        <v>11481</v>
      </c>
      <c r="H35" s="236">
        <v>40</v>
      </c>
      <c r="I35" s="448" t="s">
        <v>561</v>
      </c>
      <c r="J35" s="449"/>
    </row>
    <row r="36" spans="1:10">
      <c r="A36" s="227">
        <v>15</v>
      </c>
      <c r="B36" s="282" t="s">
        <v>555</v>
      </c>
      <c r="C36" s="235">
        <f t="shared" ref="C36:G36" si="8">+C37+C38</f>
        <v>1906</v>
      </c>
      <c r="D36" s="235">
        <f t="shared" si="8"/>
        <v>1546</v>
      </c>
      <c r="E36" s="235">
        <f t="shared" si="8"/>
        <v>360</v>
      </c>
      <c r="F36" s="235">
        <f t="shared" si="8"/>
        <v>122</v>
      </c>
      <c r="G36" s="235">
        <f t="shared" si="8"/>
        <v>116</v>
      </c>
      <c r="H36" s="235">
        <f>+H37+H38</f>
        <v>6</v>
      </c>
      <c r="I36" s="450" t="s">
        <v>428</v>
      </c>
      <c r="J36" s="451"/>
    </row>
    <row r="37" spans="1:10">
      <c r="A37" s="375" t="s">
        <v>394</v>
      </c>
      <c r="B37" s="283" t="s">
        <v>554</v>
      </c>
      <c r="C37" s="236">
        <f t="shared" si="0"/>
        <v>745</v>
      </c>
      <c r="D37" s="236">
        <v>385</v>
      </c>
      <c r="E37" s="236">
        <v>360</v>
      </c>
      <c r="F37" s="236">
        <f t="shared" si="1"/>
        <v>22</v>
      </c>
      <c r="G37" s="236">
        <v>18</v>
      </c>
      <c r="H37" s="236">
        <v>4</v>
      </c>
      <c r="I37" s="448" t="s">
        <v>429</v>
      </c>
      <c r="J37" s="449"/>
    </row>
    <row r="38" spans="1:10">
      <c r="A38" s="376">
        <v>1520</v>
      </c>
      <c r="B38" s="284" t="s">
        <v>391</v>
      </c>
      <c r="C38" s="237">
        <f t="shared" si="0"/>
        <v>1161</v>
      </c>
      <c r="D38" s="237">
        <v>1161</v>
      </c>
      <c r="E38" s="237">
        <v>0</v>
      </c>
      <c r="F38" s="237">
        <f t="shared" si="1"/>
        <v>100</v>
      </c>
      <c r="G38" s="237">
        <v>98</v>
      </c>
      <c r="H38" s="237">
        <v>2</v>
      </c>
      <c r="I38" s="443" t="s">
        <v>430</v>
      </c>
      <c r="J38" s="444"/>
    </row>
    <row r="39" spans="1:10" ht="33.75">
      <c r="A39" s="228">
        <v>16</v>
      </c>
      <c r="B39" s="285" t="s">
        <v>551</v>
      </c>
      <c r="C39" s="238">
        <f t="shared" ref="C39:G39" si="9">+C40</f>
        <v>173567</v>
      </c>
      <c r="D39" s="238">
        <f t="shared" si="9"/>
        <v>169757</v>
      </c>
      <c r="E39" s="238">
        <f t="shared" si="9"/>
        <v>3810</v>
      </c>
      <c r="F39" s="238">
        <f t="shared" si="9"/>
        <v>5860</v>
      </c>
      <c r="G39" s="238">
        <f t="shared" si="9"/>
        <v>5839</v>
      </c>
      <c r="H39" s="238">
        <f>+H40</f>
        <v>21</v>
      </c>
      <c r="I39" s="445" t="s">
        <v>552</v>
      </c>
      <c r="J39" s="446"/>
    </row>
    <row r="40" spans="1:10">
      <c r="A40" s="376">
        <v>1622</v>
      </c>
      <c r="B40" s="284" t="s">
        <v>550</v>
      </c>
      <c r="C40" s="237">
        <f t="shared" si="0"/>
        <v>173567</v>
      </c>
      <c r="D40" s="237">
        <v>169757</v>
      </c>
      <c r="E40" s="237">
        <v>3810</v>
      </c>
      <c r="F40" s="237">
        <f t="shared" si="1"/>
        <v>5860</v>
      </c>
      <c r="G40" s="237">
        <v>5839</v>
      </c>
      <c r="H40" s="237">
        <v>21</v>
      </c>
      <c r="I40" s="443" t="s">
        <v>553</v>
      </c>
      <c r="J40" s="444"/>
    </row>
    <row r="41" spans="1:10">
      <c r="A41" s="228">
        <v>17</v>
      </c>
      <c r="B41" s="285" t="s">
        <v>549</v>
      </c>
      <c r="C41" s="238">
        <f t="shared" ref="C41:G41" si="10">+C42+C43</f>
        <v>18448</v>
      </c>
      <c r="D41" s="238">
        <f t="shared" si="10"/>
        <v>17402</v>
      </c>
      <c r="E41" s="238">
        <f t="shared" si="10"/>
        <v>1046</v>
      </c>
      <c r="F41" s="238">
        <f t="shared" si="10"/>
        <v>620</v>
      </c>
      <c r="G41" s="238">
        <f t="shared" si="10"/>
        <v>612</v>
      </c>
      <c r="H41" s="238">
        <f>+H42+H43</f>
        <v>8</v>
      </c>
      <c r="I41" s="445" t="s">
        <v>431</v>
      </c>
      <c r="J41" s="446"/>
    </row>
    <row r="42" spans="1:10">
      <c r="A42" s="376">
        <v>1702</v>
      </c>
      <c r="B42" s="284" t="s">
        <v>392</v>
      </c>
      <c r="C42" s="237">
        <f t="shared" si="0"/>
        <v>10362</v>
      </c>
      <c r="D42" s="237">
        <v>9916</v>
      </c>
      <c r="E42" s="237">
        <v>446</v>
      </c>
      <c r="F42" s="237">
        <f t="shared" si="1"/>
        <v>264</v>
      </c>
      <c r="G42" s="237">
        <v>260</v>
      </c>
      <c r="H42" s="237">
        <v>4</v>
      </c>
      <c r="I42" s="443" t="s">
        <v>548</v>
      </c>
      <c r="J42" s="444"/>
    </row>
    <row r="43" spans="1:10">
      <c r="A43" s="375">
        <v>1709</v>
      </c>
      <c r="B43" s="283" t="s">
        <v>393</v>
      </c>
      <c r="C43" s="236">
        <f t="shared" si="0"/>
        <v>8086</v>
      </c>
      <c r="D43" s="236">
        <v>7486</v>
      </c>
      <c r="E43" s="236">
        <v>600</v>
      </c>
      <c r="F43" s="236">
        <f t="shared" si="1"/>
        <v>356</v>
      </c>
      <c r="G43" s="236">
        <v>352</v>
      </c>
      <c r="H43" s="236">
        <v>4</v>
      </c>
      <c r="I43" s="448" t="s">
        <v>432</v>
      </c>
      <c r="J43" s="449"/>
    </row>
    <row r="44" spans="1:10">
      <c r="A44" s="227">
        <v>18</v>
      </c>
      <c r="B44" s="282" t="s">
        <v>619</v>
      </c>
      <c r="C44" s="235">
        <f t="shared" ref="C44:G44" si="11">+C45+C46</f>
        <v>366518</v>
      </c>
      <c r="D44" s="235">
        <f t="shared" si="11"/>
        <v>338415</v>
      </c>
      <c r="E44" s="235">
        <f t="shared" si="11"/>
        <v>28103</v>
      </c>
      <c r="F44" s="235">
        <f t="shared" si="11"/>
        <v>4473</v>
      </c>
      <c r="G44" s="235">
        <f t="shared" si="11"/>
        <v>4312</v>
      </c>
      <c r="H44" s="235">
        <f>+H45+H46</f>
        <v>161</v>
      </c>
      <c r="I44" s="450" t="s">
        <v>433</v>
      </c>
      <c r="J44" s="451"/>
    </row>
    <row r="45" spans="1:10">
      <c r="A45" s="375">
        <v>1811</v>
      </c>
      <c r="B45" s="283" t="s">
        <v>392</v>
      </c>
      <c r="C45" s="367">
        <f t="shared" si="0"/>
        <v>361092</v>
      </c>
      <c r="D45" s="367">
        <v>333009</v>
      </c>
      <c r="E45" s="367">
        <v>28083</v>
      </c>
      <c r="F45" s="367">
        <f t="shared" si="1"/>
        <v>4402</v>
      </c>
      <c r="G45" s="367">
        <v>4242</v>
      </c>
      <c r="H45" s="367">
        <v>160</v>
      </c>
      <c r="I45" s="479" t="s">
        <v>434</v>
      </c>
      <c r="J45" s="480"/>
    </row>
    <row r="46" spans="1:10">
      <c r="A46" s="376">
        <v>1820</v>
      </c>
      <c r="B46" s="284" t="s">
        <v>393</v>
      </c>
      <c r="C46" s="237">
        <f t="shared" si="0"/>
        <v>5426</v>
      </c>
      <c r="D46" s="237">
        <v>5406</v>
      </c>
      <c r="E46" s="237">
        <v>20</v>
      </c>
      <c r="F46" s="237">
        <f t="shared" si="1"/>
        <v>71</v>
      </c>
      <c r="G46" s="237">
        <v>70</v>
      </c>
      <c r="H46" s="237">
        <v>1</v>
      </c>
      <c r="I46" s="443" t="s">
        <v>435</v>
      </c>
      <c r="J46" s="444"/>
    </row>
    <row r="47" spans="1:10">
      <c r="A47" s="228">
        <v>19</v>
      </c>
      <c r="B47" s="285" t="s">
        <v>547</v>
      </c>
      <c r="C47" s="238">
        <f t="shared" si="0"/>
        <v>461335</v>
      </c>
      <c r="D47" s="238">
        <v>302889</v>
      </c>
      <c r="E47" s="238">
        <v>158446</v>
      </c>
      <c r="F47" s="238">
        <f t="shared" si="1"/>
        <v>836</v>
      </c>
      <c r="G47" s="238">
        <v>697</v>
      </c>
      <c r="H47" s="238">
        <v>139</v>
      </c>
      <c r="I47" s="445" t="s">
        <v>436</v>
      </c>
      <c r="J47" s="446"/>
    </row>
    <row r="48" spans="1:10">
      <c r="A48" s="227">
        <v>20</v>
      </c>
      <c r="B48" s="282" t="s">
        <v>546</v>
      </c>
      <c r="C48" s="238">
        <f t="shared" si="0"/>
        <v>2570341</v>
      </c>
      <c r="D48" s="238">
        <v>1758990</v>
      </c>
      <c r="E48" s="238">
        <v>811351</v>
      </c>
      <c r="F48" s="238">
        <f t="shared" si="1"/>
        <v>8504</v>
      </c>
      <c r="G48" s="238">
        <v>7132</v>
      </c>
      <c r="H48" s="238">
        <v>1372</v>
      </c>
      <c r="I48" s="450" t="s">
        <v>437</v>
      </c>
      <c r="J48" s="451"/>
    </row>
    <row r="49" spans="1:10" ht="22.5">
      <c r="A49" s="228">
        <v>21</v>
      </c>
      <c r="B49" s="285" t="s">
        <v>541</v>
      </c>
      <c r="C49" s="238">
        <f t="shared" ref="C49:G49" si="12">+C50</f>
        <v>2738</v>
      </c>
      <c r="D49" s="238">
        <f t="shared" si="12"/>
        <v>2738</v>
      </c>
      <c r="E49" s="238">
        <f t="shared" si="12"/>
        <v>0</v>
      </c>
      <c r="F49" s="238">
        <f t="shared" si="12"/>
        <v>216</v>
      </c>
      <c r="G49" s="238">
        <f t="shared" si="12"/>
        <v>215</v>
      </c>
      <c r="H49" s="238">
        <f>+H50</f>
        <v>1</v>
      </c>
      <c r="I49" s="445" t="s">
        <v>539</v>
      </c>
      <c r="J49" s="446"/>
    </row>
    <row r="50" spans="1:10">
      <c r="A50" s="376">
        <v>2100</v>
      </c>
      <c r="B50" s="284" t="s">
        <v>542</v>
      </c>
      <c r="C50" s="237">
        <f t="shared" si="0"/>
        <v>2738</v>
      </c>
      <c r="D50" s="237">
        <v>2738</v>
      </c>
      <c r="E50" s="237">
        <v>0</v>
      </c>
      <c r="F50" s="237">
        <f t="shared" si="1"/>
        <v>216</v>
      </c>
      <c r="G50" s="237">
        <v>215</v>
      </c>
      <c r="H50" s="237">
        <v>1</v>
      </c>
      <c r="I50" s="443" t="s">
        <v>538</v>
      </c>
      <c r="J50" s="444"/>
    </row>
    <row r="51" spans="1:10">
      <c r="A51" s="228">
        <v>22</v>
      </c>
      <c r="B51" s="285" t="s">
        <v>543</v>
      </c>
      <c r="C51" s="238">
        <f t="shared" ref="C51:G51" si="13">+C52+C53</f>
        <v>251696</v>
      </c>
      <c r="D51" s="238">
        <f t="shared" si="13"/>
        <v>237823</v>
      </c>
      <c r="E51" s="238">
        <f t="shared" si="13"/>
        <v>13873</v>
      </c>
      <c r="F51" s="238">
        <f t="shared" si="13"/>
        <v>6074</v>
      </c>
      <c r="G51" s="238">
        <f t="shared" si="13"/>
        <v>6030</v>
      </c>
      <c r="H51" s="238">
        <f>+H52+H53</f>
        <v>44</v>
      </c>
      <c r="I51" s="445" t="s">
        <v>438</v>
      </c>
      <c r="J51" s="446"/>
    </row>
    <row r="52" spans="1:10">
      <c r="A52" s="376">
        <v>2211</v>
      </c>
      <c r="B52" s="284" t="s">
        <v>544</v>
      </c>
      <c r="C52" s="237">
        <f t="shared" si="0"/>
        <v>540</v>
      </c>
      <c r="D52" s="237">
        <v>540</v>
      </c>
      <c r="E52" s="237">
        <v>0</v>
      </c>
      <c r="F52" s="237">
        <f t="shared" si="1"/>
        <v>17</v>
      </c>
      <c r="G52" s="237">
        <v>17</v>
      </c>
      <c r="H52" s="237">
        <v>0</v>
      </c>
      <c r="I52" s="443" t="s">
        <v>540</v>
      </c>
      <c r="J52" s="444"/>
    </row>
    <row r="53" spans="1:10">
      <c r="A53" s="375">
        <v>2220</v>
      </c>
      <c r="B53" s="283" t="s">
        <v>395</v>
      </c>
      <c r="C53" s="236">
        <f t="shared" si="0"/>
        <v>251156</v>
      </c>
      <c r="D53" s="236">
        <v>237283</v>
      </c>
      <c r="E53" s="236">
        <v>13873</v>
      </c>
      <c r="F53" s="236">
        <f t="shared" si="1"/>
        <v>6057</v>
      </c>
      <c r="G53" s="236">
        <v>6013</v>
      </c>
      <c r="H53" s="236">
        <v>44</v>
      </c>
      <c r="I53" s="448" t="s">
        <v>439</v>
      </c>
      <c r="J53" s="449"/>
    </row>
    <row r="54" spans="1:10">
      <c r="A54" s="227">
        <v>23</v>
      </c>
      <c r="B54" s="282" t="s">
        <v>545</v>
      </c>
      <c r="C54" s="235">
        <f t="shared" ref="C54:G54" si="14">+C55+C56+C57+C58+C59</f>
        <v>1069802</v>
      </c>
      <c r="D54" s="235">
        <f t="shared" si="14"/>
        <v>1032234</v>
      </c>
      <c r="E54" s="235">
        <f t="shared" si="14"/>
        <v>37568</v>
      </c>
      <c r="F54" s="235">
        <f t="shared" si="14"/>
        <v>27074</v>
      </c>
      <c r="G54" s="235">
        <f t="shared" si="14"/>
        <v>26943</v>
      </c>
      <c r="H54" s="235">
        <f>+H55+H56+H57+H58+H59</f>
        <v>131</v>
      </c>
      <c r="I54" s="450" t="s">
        <v>440</v>
      </c>
      <c r="J54" s="451"/>
    </row>
    <row r="55" spans="1:10">
      <c r="A55" s="375">
        <v>2310</v>
      </c>
      <c r="B55" s="283" t="s">
        <v>396</v>
      </c>
      <c r="C55" s="236">
        <f t="shared" si="0"/>
        <v>36707</v>
      </c>
      <c r="D55" s="236">
        <v>35825</v>
      </c>
      <c r="E55" s="236">
        <v>882</v>
      </c>
      <c r="F55" s="236">
        <f t="shared" si="1"/>
        <v>1190</v>
      </c>
      <c r="G55" s="236">
        <v>1188</v>
      </c>
      <c r="H55" s="236">
        <v>2</v>
      </c>
      <c r="I55" s="448" t="s">
        <v>441</v>
      </c>
      <c r="J55" s="449"/>
    </row>
    <row r="56" spans="1:10">
      <c r="A56" s="376">
        <v>2394</v>
      </c>
      <c r="B56" s="284" t="s">
        <v>397</v>
      </c>
      <c r="C56" s="237">
        <f t="shared" si="0"/>
        <v>130302</v>
      </c>
      <c r="D56" s="237">
        <v>118463</v>
      </c>
      <c r="E56" s="237">
        <v>11839</v>
      </c>
      <c r="F56" s="237">
        <f t="shared" si="1"/>
        <v>2004</v>
      </c>
      <c r="G56" s="237">
        <v>1938</v>
      </c>
      <c r="H56" s="237">
        <v>66</v>
      </c>
      <c r="I56" s="443" t="s">
        <v>442</v>
      </c>
      <c r="J56" s="444"/>
    </row>
    <row r="57" spans="1:10">
      <c r="A57" s="375">
        <v>2395</v>
      </c>
      <c r="B57" s="283" t="s">
        <v>535</v>
      </c>
      <c r="C57" s="236">
        <f t="shared" si="0"/>
        <v>724279</v>
      </c>
      <c r="D57" s="236">
        <v>699982</v>
      </c>
      <c r="E57" s="236">
        <v>24297</v>
      </c>
      <c r="F57" s="236">
        <f t="shared" si="1"/>
        <v>18150</v>
      </c>
      <c r="G57" s="236">
        <v>18096</v>
      </c>
      <c r="H57" s="236">
        <v>54</v>
      </c>
      <c r="I57" s="448" t="s">
        <v>443</v>
      </c>
      <c r="J57" s="449"/>
    </row>
    <row r="58" spans="1:10">
      <c r="A58" s="376">
        <v>2396</v>
      </c>
      <c r="B58" s="284" t="s">
        <v>398</v>
      </c>
      <c r="C58" s="237">
        <f>+E58+D58</f>
        <v>44183</v>
      </c>
      <c r="D58" s="237">
        <v>44183</v>
      </c>
      <c r="E58" s="237">
        <v>0</v>
      </c>
      <c r="F58" s="237">
        <f t="shared" si="1"/>
        <v>1828</v>
      </c>
      <c r="G58" s="237">
        <v>1824</v>
      </c>
      <c r="H58" s="237">
        <v>4</v>
      </c>
      <c r="I58" s="443" t="s">
        <v>444</v>
      </c>
      <c r="J58" s="444"/>
    </row>
    <row r="59" spans="1:10">
      <c r="A59" s="375">
        <v>2399</v>
      </c>
      <c r="B59" s="283" t="s">
        <v>534</v>
      </c>
      <c r="C59" s="236">
        <f t="shared" si="0"/>
        <v>134331</v>
      </c>
      <c r="D59" s="236">
        <v>133781</v>
      </c>
      <c r="E59" s="236">
        <v>550</v>
      </c>
      <c r="F59" s="236">
        <f t="shared" si="1"/>
        <v>3902</v>
      </c>
      <c r="G59" s="236">
        <v>3897</v>
      </c>
      <c r="H59" s="236">
        <v>5</v>
      </c>
      <c r="I59" s="448" t="s">
        <v>533</v>
      </c>
      <c r="J59" s="449"/>
    </row>
    <row r="60" spans="1:10">
      <c r="A60" s="227">
        <v>24</v>
      </c>
      <c r="B60" s="282" t="s">
        <v>399</v>
      </c>
      <c r="C60" s="235">
        <f t="shared" si="0"/>
        <v>1171467</v>
      </c>
      <c r="D60" s="235">
        <v>945794</v>
      </c>
      <c r="E60" s="235">
        <v>225673</v>
      </c>
      <c r="F60" s="235">
        <f t="shared" si="1"/>
        <v>4468</v>
      </c>
      <c r="G60" s="235">
        <v>4185</v>
      </c>
      <c r="H60" s="235">
        <v>283</v>
      </c>
      <c r="I60" s="450" t="s">
        <v>445</v>
      </c>
      <c r="J60" s="451"/>
    </row>
    <row r="61" spans="1:10" ht="22.5">
      <c r="A61" s="228">
        <v>25</v>
      </c>
      <c r="B61" s="285" t="s">
        <v>536</v>
      </c>
      <c r="C61" s="238">
        <f t="shared" si="0"/>
        <v>823015</v>
      </c>
      <c r="D61" s="238">
        <f t="shared" ref="D61:G61" si="15">+D62+D63+D64+D65</f>
        <v>818224</v>
      </c>
      <c r="E61" s="238">
        <f t="shared" si="15"/>
        <v>4791</v>
      </c>
      <c r="F61" s="238">
        <f t="shared" si="15"/>
        <v>28759</v>
      </c>
      <c r="G61" s="238">
        <f t="shared" si="15"/>
        <v>28691</v>
      </c>
      <c r="H61" s="238">
        <f>+H62+H63+H64+H65</f>
        <v>68</v>
      </c>
      <c r="I61" s="445" t="s">
        <v>532</v>
      </c>
      <c r="J61" s="446"/>
    </row>
    <row r="62" spans="1:10">
      <c r="A62" s="376">
        <v>2511</v>
      </c>
      <c r="B62" s="284" t="s">
        <v>400</v>
      </c>
      <c r="C62" s="237">
        <f t="shared" si="0"/>
        <v>774237</v>
      </c>
      <c r="D62" s="237">
        <v>769446</v>
      </c>
      <c r="E62" s="237">
        <v>4791</v>
      </c>
      <c r="F62" s="237">
        <f t="shared" si="1"/>
        <v>27398</v>
      </c>
      <c r="G62" s="237">
        <v>27335</v>
      </c>
      <c r="H62" s="237">
        <v>63</v>
      </c>
      <c r="I62" s="443" t="s">
        <v>446</v>
      </c>
      <c r="J62" s="444"/>
    </row>
    <row r="63" spans="1:10">
      <c r="A63" s="375">
        <v>2591</v>
      </c>
      <c r="B63" s="283" t="s">
        <v>530</v>
      </c>
      <c r="C63" s="236">
        <f t="shared" si="0"/>
        <v>8755</v>
      </c>
      <c r="D63" s="236">
        <v>8755</v>
      </c>
      <c r="E63" s="236">
        <v>0</v>
      </c>
      <c r="F63" s="236">
        <f t="shared" si="1"/>
        <v>218</v>
      </c>
      <c r="G63" s="236">
        <v>217</v>
      </c>
      <c r="H63" s="236">
        <v>1</v>
      </c>
      <c r="I63" s="448" t="s">
        <v>531</v>
      </c>
      <c r="J63" s="449"/>
    </row>
    <row r="64" spans="1:10">
      <c r="A64" s="376">
        <v>2592</v>
      </c>
      <c r="B64" s="284" t="s">
        <v>537</v>
      </c>
      <c r="C64" s="237">
        <f t="shared" si="0"/>
        <v>27062</v>
      </c>
      <c r="D64" s="237">
        <v>27062</v>
      </c>
      <c r="E64" s="237">
        <v>0</v>
      </c>
      <c r="F64" s="237">
        <f t="shared" si="1"/>
        <v>797</v>
      </c>
      <c r="G64" s="237">
        <v>793</v>
      </c>
      <c r="H64" s="237">
        <v>4</v>
      </c>
      <c r="I64" s="443" t="s">
        <v>447</v>
      </c>
      <c r="J64" s="444"/>
    </row>
    <row r="65" spans="1:10">
      <c r="A65" s="375">
        <v>2599</v>
      </c>
      <c r="B65" s="283" t="s">
        <v>528</v>
      </c>
      <c r="C65" s="236">
        <f t="shared" si="0"/>
        <v>12961</v>
      </c>
      <c r="D65" s="236">
        <v>12961</v>
      </c>
      <c r="E65" s="236">
        <v>0</v>
      </c>
      <c r="F65" s="236">
        <f t="shared" si="1"/>
        <v>346</v>
      </c>
      <c r="G65" s="236">
        <v>346</v>
      </c>
      <c r="H65" s="236">
        <v>0</v>
      </c>
      <c r="I65" s="448" t="s">
        <v>529</v>
      </c>
      <c r="J65" s="449"/>
    </row>
    <row r="66" spans="1:10">
      <c r="A66" s="227">
        <v>27</v>
      </c>
      <c r="B66" s="282" t="s">
        <v>401</v>
      </c>
      <c r="C66" s="235">
        <f t="shared" ref="C66:G66" si="16">+C67+C68+C69+C70</f>
        <v>62932</v>
      </c>
      <c r="D66" s="235">
        <f t="shared" si="16"/>
        <v>61586</v>
      </c>
      <c r="E66" s="235">
        <f t="shared" si="16"/>
        <v>1346</v>
      </c>
      <c r="F66" s="235">
        <f t="shared" si="16"/>
        <v>1393</v>
      </c>
      <c r="G66" s="235">
        <f t="shared" si="16"/>
        <v>1383</v>
      </c>
      <c r="H66" s="235">
        <f>+H67+H68+H69+H70</f>
        <v>10</v>
      </c>
      <c r="I66" s="450" t="s">
        <v>448</v>
      </c>
      <c r="J66" s="451"/>
    </row>
    <row r="67" spans="1:10">
      <c r="A67" s="375">
        <v>2710</v>
      </c>
      <c r="B67" s="283" t="s">
        <v>526</v>
      </c>
      <c r="C67" s="236">
        <f t="shared" si="0"/>
        <v>23030</v>
      </c>
      <c r="D67" s="236">
        <v>22659</v>
      </c>
      <c r="E67" s="236">
        <v>371</v>
      </c>
      <c r="F67" s="236">
        <f t="shared" si="1"/>
        <v>410</v>
      </c>
      <c r="G67" s="236">
        <v>403</v>
      </c>
      <c r="H67" s="236">
        <v>7</v>
      </c>
      <c r="I67" s="448" t="s">
        <v>527</v>
      </c>
      <c r="J67" s="449"/>
    </row>
    <row r="68" spans="1:10" ht="22.5">
      <c r="A68" s="376">
        <v>2730</v>
      </c>
      <c r="B68" s="284" t="s">
        <v>525</v>
      </c>
      <c r="C68" s="237">
        <f t="shared" si="0"/>
        <v>25407</v>
      </c>
      <c r="D68" s="237">
        <v>25224</v>
      </c>
      <c r="E68" s="237">
        <v>183</v>
      </c>
      <c r="F68" s="237">
        <f t="shared" si="1"/>
        <v>458</v>
      </c>
      <c r="G68" s="237">
        <v>456</v>
      </c>
      <c r="H68" s="237">
        <v>2</v>
      </c>
      <c r="I68" s="443" t="s">
        <v>562</v>
      </c>
      <c r="J68" s="444"/>
    </row>
    <row r="69" spans="1:10">
      <c r="A69" s="375">
        <v>2740</v>
      </c>
      <c r="B69" s="283" t="s">
        <v>524</v>
      </c>
      <c r="C69" s="236">
        <f t="shared" si="0"/>
        <v>596</v>
      </c>
      <c r="D69" s="236">
        <v>596</v>
      </c>
      <c r="E69" s="236">
        <v>0</v>
      </c>
      <c r="F69" s="236">
        <f t="shared" si="1"/>
        <v>17</v>
      </c>
      <c r="G69" s="236">
        <v>17</v>
      </c>
      <c r="H69" s="236">
        <v>0</v>
      </c>
      <c r="I69" s="448" t="s">
        <v>449</v>
      </c>
      <c r="J69" s="449"/>
    </row>
    <row r="70" spans="1:10">
      <c r="A70" s="376">
        <v>2790</v>
      </c>
      <c r="B70" s="284" t="s">
        <v>523</v>
      </c>
      <c r="C70" s="237">
        <f t="shared" si="0"/>
        <v>13899</v>
      </c>
      <c r="D70" s="237">
        <v>13107</v>
      </c>
      <c r="E70" s="237">
        <v>792</v>
      </c>
      <c r="F70" s="237">
        <f t="shared" si="1"/>
        <v>508</v>
      </c>
      <c r="G70" s="237">
        <v>507</v>
      </c>
      <c r="H70" s="237">
        <v>1</v>
      </c>
      <c r="I70" s="443" t="s">
        <v>450</v>
      </c>
      <c r="J70" s="444"/>
    </row>
    <row r="71" spans="1:10">
      <c r="A71" s="228">
        <v>28</v>
      </c>
      <c r="B71" s="285" t="s">
        <v>522</v>
      </c>
      <c r="C71" s="238">
        <f t="shared" ref="C71:G71" si="17">+C72+C73</f>
        <v>45480</v>
      </c>
      <c r="D71" s="238">
        <f t="shared" si="17"/>
        <v>45480</v>
      </c>
      <c r="E71" s="238">
        <f t="shared" si="17"/>
        <v>0</v>
      </c>
      <c r="F71" s="238">
        <f t="shared" si="17"/>
        <v>1634</v>
      </c>
      <c r="G71" s="238">
        <f t="shared" si="17"/>
        <v>1634</v>
      </c>
      <c r="H71" s="238">
        <f>+H72+H73</f>
        <v>0</v>
      </c>
      <c r="I71" s="445" t="s">
        <v>451</v>
      </c>
      <c r="J71" s="446"/>
    </row>
    <row r="72" spans="1:10" ht="33.75">
      <c r="A72" s="376">
        <v>2810</v>
      </c>
      <c r="B72" s="284" t="s">
        <v>520</v>
      </c>
      <c r="C72" s="237">
        <f t="shared" si="0"/>
        <v>43476</v>
      </c>
      <c r="D72" s="237">
        <v>43476</v>
      </c>
      <c r="E72" s="237">
        <v>0</v>
      </c>
      <c r="F72" s="237">
        <f t="shared" si="1"/>
        <v>1573</v>
      </c>
      <c r="G72" s="237">
        <v>1573</v>
      </c>
      <c r="H72" s="237">
        <v>0</v>
      </c>
      <c r="I72" s="443" t="s">
        <v>521</v>
      </c>
      <c r="J72" s="444"/>
    </row>
    <row r="73" spans="1:10" ht="22.5" customHeight="1">
      <c r="A73" s="375">
        <v>2820</v>
      </c>
      <c r="B73" s="283" t="s">
        <v>519</v>
      </c>
      <c r="C73" s="236">
        <f t="shared" si="0"/>
        <v>2004</v>
      </c>
      <c r="D73" s="236">
        <v>2004</v>
      </c>
      <c r="E73" s="236">
        <v>0</v>
      </c>
      <c r="F73" s="236">
        <f t="shared" si="1"/>
        <v>61</v>
      </c>
      <c r="G73" s="236">
        <v>61</v>
      </c>
      <c r="H73" s="236">
        <v>0</v>
      </c>
      <c r="I73" s="448" t="s">
        <v>518</v>
      </c>
      <c r="J73" s="449"/>
    </row>
    <row r="74" spans="1:10">
      <c r="A74" s="227">
        <v>29</v>
      </c>
      <c r="B74" s="282" t="s">
        <v>516</v>
      </c>
      <c r="C74" s="235">
        <f t="shared" ref="C74:G74" si="18">+C75+C76</f>
        <v>12576</v>
      </c>
      <c r="D74" s="235">
        <f t="shared" si="18"/>
        <v>12184</v>
      </c>
      <c r="E74" s="235">
        <f t="shared" si="18"/>
        <v>392</v>
      </c>
      <c r="F74" s="235">
        <f t="shared" si="18"/>
        <v>543</v>
      </c>
      <c r="G74" s="235">
        <f t="shared" si="18"/>
        <v>538</v>
      </c>
      <c r="H74" s="235">
        <f>+H75+H76</f>
        <v>5</v>
      </c>
      <c r="I74" s="450" t="s">
        <v>517</v>
      </c>
      <c r="J74" s="451"/>
    </row>
    <row r="75" spans="1:10" ht="22.5" customHeight="1">
      <c r="A75" s="375">
        <v>2920</v>
      </c>
      <c r="B75" s="283" t="s">
        <v>515</v>
      </c>
      <c r="C75" s="236">
        <f t="shared" si="0"/>
        <v>11080</v>
      </c>
      <c r="D75" s="236">
        <v>10688</v>
      </c>
      <c r="E75" s="236">
        <v>392</v>
      </c>
      <c r="F75" s="236">
        <f t="shared" ref="F75:F99" si="19">+H75+G75</f>
        <v>504</v>
      </c>
      <c r="G75" s="236">
        <v>499</v>
      </c>
      <c r="H75" s="236">
        <v>5</v>
      </c>
      <c r="I75" s="448" t="s">
        <v>514</v>
      </c>
      <c r="J75" s="449"/>
    </row>
    <row r="76" spans="1:10">
      <c r="A76" s="376">
        <v>2930</v>
      </c>
      <c r="B76" s="284" t="s">
        <v>512</v>
      </c>
      <c r="C76" s="237">
        <f t="shared" ref="C76:C100" si="20">+E76+D76</f>
        <v>1496</v>
      </c>
      <c r="D76" s="237">
        <v>1496</v>
      </c>
      <c r="E76" s="237">
        <v>0</v>
      </c>
      <c r="F76" s="237">
        <f t="shared" si="19"/>
        <v>39</v>
      </c>
      <c r="G76" s="237">
        <v>39</v>
      </c>
      <c r="H76" s="237">
        <v>0</v>
      </c>
      <c r="I76" s="443" t="s">
        <v>513</v>
      </c>
      <c r="J76" s="444"/>
    </row>
    <row r="77" spans="1:10">
      <c r="A77" s="228">
        <v>30</v>
      </c>
      <c r="B77" s="285" t="s">
        <v>402</v>
      </c>
      <c r="C77" s="238">
        <f t="shared" ref="C77:G77" si="21">+C78+C79</f>
        <v>87254</v>
      </c>
      <c r="D77" s="238">
        <f t="shared" si="21"/>
        <v>85268</v>
      </c>
      <c r="E77" s="238">
        <f t="shared" si="21"/>
        <v>1986</v>
      </c>
      <c r="F77" s="238">
        <f t="shared" si="21"/>
        <v>573</v>
      </c>
      <c r="G77" s="238">
        <f t="shared" si="21"/>
        <v>568</v>
      </c>
      <c r="H77" s="238">
        <f>+H78+H79</f>
        <v>5</v>
      </c>
      <c r="I77" s="445" t="s">
        <v>452</v>
      </c>
      <c r="J77" s="446"/>
    </row>
    <row r="78" spans="1:10">
      <c r="A78" s="376">
        <v>3011</v>
      </c>
      <c r="B78" s="284" t="s">
        <v>511</v>
      </c>
      <c r="C78" s="237">
        <f t="shared" si="20"/>
        <v>85355</v>
      </c>
      <c r="D78" s="237">
        <v>83369</v>
      </c>
      <c r="E78" s="237">
        <v>1986</v>
      </c>
      <c r="F78" s="237">
        <f t="shared" si="19"/>
        <v>504</v>
      </c>
      <c r="G78" s="237">
        <v>499</v>
      </c>
      <c r="H78" s="237">
        <v>5</v>
      </c>
      <c r="I78" s="443" t="s">
        <v>453</v>
      </c>
      <c r="J78" s="444"/>
    </row>
    <row r="79" spans="1:10">
      <c r="A79" s="375" t="s">
        <v>621</v>
      </c>
      <c r="B79" s="283" t="s">
        <v>637</v>
      </c>
      <c r="C79" s="236">
        <f t="shared" si="20"/>
        <v>1899</v>
      </c>
      <c r="D79" s="236">
        <v>1899</v>
      </c>
      <c r="E79" s="236">
        <v>0</v>
      </c>
      <c r="F79" s="236">
        <f t="shared" si="19"/>
        <v>69</v>
      </c>
      <c r="G79" s="236">
        <v>69</v>
      </c>
      <c r="H79" s="236">
        <v>0</v>
      </c>
      <c r="I79" s="448" t="s">
        <v>628</v>
      </c>
      <c r="J79" s="449"/>
    </row>
    <row r="80" spans="1:10">
      <c r="A80" s="227">
        <v>31</v>
      </c>
      <c r="B80" s="282" t="s">
        <v>403</v>
      </c>
      <c r="C80" s="235">
        <f t="shared" ref="C80:G80" si="22">+C81</f>
        <v>134368</v>
      </c>
      <c r="D80" s="235">
        <f t="shared" si="22"/>
        <v>131555</v>
      </c>
      <c r="E80" s="235">
        <f t="shared" si="22"/>
        <v>2813</v>
      </c>
      <c r="F80" s="235">
        <f t="shared" si="22"/>
        <v>4278</v>
      </c>
      <c r="G80" s="235">
        <f t="shared" si="22"/>
        <v>4260</v>
      </c>
      <c r="H80" s="235">
        <f>+H81</f>
        <v>18</v>
      </c>
      <c r="I80" s="450" t="s">
        <v>454</v>
      </c>
      <c r="J80" s="451"/>
    </row>
    <row r="81" spans="1:10">
      <c r="A81" s="375">
        <v>3100</v>
      </c>
      <c r="B81" s="283" t="s">
        <v>403</v>
      </c>
      <c r="C81" s="236">
        <f t="shared" si="20"/>
        <v>134368</v>
      </c>
      <c r="D81" s="236">
        <v>131555</v>
      </c>
      <c r="E81" s="236">
        <v>2813</v>
      </c>
      <c r="F81" s="236">
        <f t="shared" si="19"/>
        <v>4278</v>
      </c>
      <c r="G81" s="236">
        <v>4260</v>
      </c>
      <c r="H81" s="236">
        <v>18</v>
      </c>
      <c r="I81" s="481" t="s">
        <v>455</v>
      </c>
      <c r="J81" s="482"/>
    </row>
    <row r="82" spans="1:10">
      <c r="A82" s="227">
        <v>32</v>
      </c>
      <c r="B82" s="282" t="s">
        <v>404</v>
      </c>
      <c r="C82" s="235">
        <f t="shared" ref="C82:G82" si="23">+C83+C84</f>
        <v>6217</v>
      </c>
      <c r="D82" s="235">
        <f t="shared" si="23"/>
        <v>6217</v>
      </c>
      <c r="E82" s="235">
        <f t="shared" si="23"/>
        <v>0</v>
      </c>
      <c r="F82" s="235">
        <f t="shared" si="23"/>
        <v>134</v>
      </c>
      <c r="G82" s="235">
        <f t="shared" si="23"/>
        <v>134</v>
      </c>
      <c r="H82" s="235">
        <f>+H83+H84</f>
        <v>0</v>
      </c>
      <c r="I82" s="450" t="s">
        <v>456</v>
      </c>
      <c r="J82" s="451"/>
    </row>
    <row r="83" spans="1:10">
      <c r="A83" s="375">
        <v>3250</v>
      </c>
      <c r="B83" s="283" t="s">
        <v>509</v>
      </c>
      <c r="C83" s="236">
        <f t="shared" si="20"/>
        <v>3828</v>
      </c>
      <c r="D83" s="236">
        <v>3828</v>
      </c>
      <c r="E83" s="236">
        <v>0</v>
      </c>
      <c r="F83" s="236">
        <f t="shared" si="19"/>
        <v>68</v>
      </c>
      <c r="G83" s="236">
        <v>68</v>
      </c>
      <c r="H83" s="236">
        <v>0</v>
      </c>
      <c r="I83" s="481" t="s">
        <v>510</v>
      </c>
      <c r="J83" s="482"/>
    </row>
    <row r="84" spans="1:10">
      <c r="A84" s="376">
        <v>3290</v>
      </c>
      <c r="B84" s="284" t="s">
        <v>405</v>
      </c>
      <c r="C84" s="237">
        <f t="shared" si="20"/>
        <v>2389</v>
      </c>
      <c r="D84" s="237">
        <v>2389</v>
      </c>
      <c r="E84" s="237">
        <v>0</v>
      </c>
      <c r="F84" s="237">
        <f t="shared" si="19"/>
        <v>66</v>
      </c>
      <c r="G84" s="237">
        <v>66</v>
      </c>
      <c r="H84" s="237">
        <v>0</v>
      </c>
      <c r="I84" s="443" t="s">
        <v>457</v>
      </c>
      <c r="J84" s="444"/>
    </row>
    <row r="85" spans="1:10">
      <c r="A85" s="228">
        <v>33</v>
      </c>
      <c r="B85" s="285" t="s">
        <v>508</v>
      </c>
      <c r="C85" s="238">
        <f t="shared" ref="C85:G85" si="24">+C86+C87+C88+C89</f>
        <v>36022</v>
      </c>
      <c r="D85" s="238">
        <f t="shared" si="24"/>
        <v>35859</v>
      </c>
      <c r="E85" s="238">
        <f t="shared" si="24"/>
        <v>163</v>
      </c>
      <c r="F85" s="238">
        <f t="shared" si="24"/>
        <v>700</v>
      </c>
      <c r="G85" s="238">
        <f t="shared" si="24"/>
        <v>697</v>
      </c>
      <c r="H85" s="238">
        <f>+H86+H87+H88+H89</f>
        <v>3</v>
      </c>
      <c r="I85" s="445" t="s">
        <v>458</v>
      </c>
      <c r="J85" s="446"/>
    </row>
    <row r="86" spans="1:10">
      <c r="A86" s="376" t="s">
        <v>622</v>
      </c>
      <c r="B86" s="284" t="s">
        <v>632</v>
      </c>
      <c r="C86" s="237">
        <f t="shared" si="20"/>
        <v>2164</v>
      </c>
      <c r="D86" s="237">
        <v>2001</v>
      </c>
      <c r="E86" s="237">
        <v>163</v>
      </c>
      <c r="F86" s="237">
        <f t="shared" si="19"/>
        <v>107</v>
      </c>
      <c r="G86" s="237">
        <v>104</v>
      </c>
      <c r="H86" s="237">
        <v>3</v>
      </c>
      <c r="I86" s="443" t="s">
        <v>629</v>
      </c>
      <c r="J86" s="444"/>
    </row>
    <row r="87" spans="1:10">
      <c r="A87" s="375" t="s">
        <v>623</v>
      </c>
      <c r="B87" s="283" t="s">
        <v>633</v>
      </c>
      <c r="C87" s="238">
        <f t="shared" si="20"/>
        <v>18388</v>
      </c>
      <c r="D87" s="238">
        <v>18388</v>
      </c>
      <c r="E87" s="238">
        <v>0</v>
      </c>
      <c r="F87" s="238">
        <f t="shared" si="19"/>
        <v>291</v>
      </c>
      <c r="G87" s="238">
        <v>291</v>
      </c>
      <c r="H87" s="238">
        <v>0</v>
      </c>
      <c r="I87" s="481" t="s">
        <v>630</v>
      </c>
      <c r="J87" s="482"/>
    </row>
    <row r="88" spans="1:10">
      <c r="A88" s="376" t="s">
        <v>624</v>
      </c>
      <c r="B88" s="284" t="s">
        <v>634</v>
      </c>
      <c r="C88" s="237">
        <f t="shared" si="20"/>
        <v>950</v>
      </c>
      <c r="D88" s="237">
        <v>950</v>
      </c>
      <c r="E88" s="237">
        <v>0</v>
      </c>
      <c r="F88" s="237">
        <f t="shared" si="19"/>
        <v>36</v>
      </c>
      <c r="G88" s="237">
        <v>36</v>
      </c>
      <c r="H88" s="237">
        <v>0</v>
      </c>
      <c r="I88" s="443" t="s">
        <v>631</v>
      </c>
      <c r="J88" s="444"/>
    </row>
    <row r="89" spans="1:10">
      <c r="A89" s="375">
        <v>3315</v>
      </c>
      <c r="B89" s="283" t="s">
        <v>506</v>
      </c>
      <c r="C89" s="236">
        <f t="shared" si="20"/>
        <v>14520</v>
      </c>
      <c r="D89" s="236">
        <v>14520</v>
      </c>
      <c r="E89" s="236">
        <v>0</v>
      </c>
      <c r="F89" s="236">
        <f t="shared" si="19"/>
        <v>266</v>
      </c>
      <c r="G89" s="236">
        <v>266</v>
      </c>
      <c r="H89" s="236">
        <v>0</v>
      </c>
      <c r="I89" s="481" t="s">
        <v>507</v>
      </c>
      <c r="J89" s="482"/>
    </row>
    <row r="90" spans="1:10" s="61" customFormat="1">
      <c r="A90" s="336" t="s">
        <v>86</v>
      </c>
      <c r="B90" s="335" t="s">
        <v>503</v>
      </c>
      <c r="C90" s="235">
        <f t="shared" si="20"/>
        <v>1351305</v>
      </c>
      <c r="D90" s="235">
        <v>674688</v>
      </c>
      <c r="E90" s="235">
        <v>676617</v>
      </c>
      <c r="F90" s="235">
        <f t="shared" si="19"/>
        <v>4978</v>
      </c>
      <c r="G90" s="235">
        <v>3553</v>
      </c>
      <c r="H90" s="235">
        <v>1425</v>
      </c>
      <c r="I90" s="485" t="s">
        <v>505</v>
      </c>
      <c r="J90" s="486"/>
    </row>
    <row r="91" spans="1:10">
      <c r="A91" s="228">
        <v>35</v>
      </c>
      <c r="B91" s="285" t="s">
        <v>503</v>
      </c>
      <c r="C91" s="238">
        <f t="shared" si="20"/>
        <v>1351305</v>
      </c>
      <c r="D91" s="238">
        <v>674688</v>
      </c>
      <c r="E91" s="238">
        <v>676617</v>
      </c>
      <c r="F91" s="238">
        <f t="shared" si="19"/>
        <v>4978</v>
      </c>
      <c r="G91" s="238">
        <v>3553</v>
      </c>
      <c r="H91" s="238">
        <v>1425</v>
      </c>
      <c r="I91" s="445" t="s">
        <v>504</v>
      </c>
      <c r="J91" s="446"/>
    </row>
    <row r="92" spans="1:10" s="199" customFormat="1" ht="25.5">
      <c r="A92" s="336" t="s">
        <v>87</v>
      </c>
      <c r="B92" s="335" t="s">
        <v>501</v>
      </c>
      <c r="C92" s="235">
        <f t="shared" si="20"/>
        <v>114583</v>
      </c>
      <c r="D92" s="235">
        <v>114390</v>
      </c>
      <c r="E92" s="235">
        <v>193</v>
      </c>
      <c r="F92" s="235">
        <f t="shared" si="19"/>
        <v>1449</v>
      </c>
      <c r="G92" s="235">
        <v>1433</v>
      </c>
      <c r="H92" s="235">
        <v>16</v>
      </c>
      <c r="I92" s="485" t="s">
        <v>502</v>
      </c>
      <c r="J92" s="486"/>
    </row>
    <row r="93" spans="1:10">
      <c r="A93" s="228">
        <v>37</v>
      </c>
      <c r="B93" s="285" t="s">
        <v>406</v>
      </c>
      <c r="C93" s="238">
        <f t="shared" si="20"/>
        <v>17332</v>
      </c>
      <c r="D93" s="238">
        <v>17332</v>
      </c>
      <c r="E93" s="238">
        <v>0</v>
      </c>
      <c r="F93" s="238">
        <f t="shared" si="19"/>
        <v>381</v>
      </c>
      <c r="G93" s="238">
        <v>381</v>
      </c>
      <c r="H93" s="238">
        <v>0</v>
      </c>
      <c r="I93" s="445" t="s">
        <v>459</v>
      </c>
      <c r="J93" s="446"/>
    </row>
    <row r="94" spans="1:10">
      <c r="A94" s="376">
        <v>3700</v>
      </c>
      <c r="B94" s="284" t="s">
        <v>406</v>
      </c>
      <c r="C94" s="237">
        <f t="shared" si="20"/>
        <v>17332</v>
      </c>
      <c r="D94" s="237">
        <v>17332</v>
      </c>
      <c r="E94" s="237">
        <v>0</v>
      </c>
      <c r="F94" s="237">
        <f t="shared" si="19"/>
        <v>381</v>
      </c>
      <c r="G94" s="237">
        <v>381</v>
      </c>
      <c r="H94" s="237">
        <v>0</v>
      </c>
      <c r="I94" s="443" t="s">
        <v>459</v>
      </c>
      <c r="J94" s="444"/>
    </row>
    <row r="95" spans="1:10">
      <c r="A95" s="228">
        <v>38</v>
      </c>
      <c r="B95" s="285" t="s">
        <v>499</v>
      </c>
      <c r="C95" s="238">
        <f t="shared" si="20"/>
        <v>59626</v>
      </c>
      <c r="D95" s="238">
        <v>59433</v>
      </c>
      <c r="E95" s="238">
        <v>193</v>
      </c>
      <c r="F95" s="238">
        <f t="shared" si="19"/>
        <v>593</v>
      </c>
      <c r="G95" s="238">
        <v>585</v>
      </c>
      <c r="H95" s="238">
        <v>8</v>
      </c>
      <c r="I95" s="445" t="s">
        <v>500</v>
      </c>
      <c r="J95" s="446"/>
    </row>
    <row r="96" spans="1:10">
      <c r="A96" s="376" t="s">
        <v>625</v>
      </c>
      <c r="B96" s="284" t="s">
        <v>635</v>
      </c>
      <c r="C96" s="237">
        <f t="shared" si="20"/>
        <v>52212</v>
      </c>
      <c r="D96" s="237">
        <v>52212</v>
      </c>
      <c r="E96" s="237">
        <v>0</v>
      </c>
      <c r="F96" s="237">
        <f t="shared" si="19"/>
        <v>387</v>
      </c>
      <c r="G96" s="237">
        <v>387</v>
      </c>
      <c r="H96" s="237">
        <v>0</v>
      </c>
      <c r="I96" s="443" t="s">
        <v>636</v>
      </c>
      <c r="J96" s="444"/>
    </row>
    <row r="97" spans="1:10">
      <c r="A97" s="375">
        <v>3830</v>
      </c>
      <c r="B97" s="283" t="s">
        <v>407</v>
      </c>
      <c r="C97" s="236">
        <f t="shared" si="20"/>
        <v>7414</v>
      </c>
      <c r="D97" s="236">
        <v>7221</v>
      </c>
      <c r="E97" s="236">
        <v>193</v>
      </c>
      <c r="F97" s="236">
        <f t="shared" si="19"/>
        <v>206</v>
      </c>
      <c r="G97" s="236">
        <v>198</v>
      </c>
      <c r="H97" s="236">
        <v>8</v>
      </c>
      <c r="I97" s="481" t="s">
        <v>460</v>
      </c>
      <c r="J97" s="482"/>
    </row>
    <row r="98" spans="1:10">
      <c r="A98" s="227">
        <v>39</v>
      </c>
      <c r="B98" s="282" t="s">
        <v>498</v>
      </c>
      <c r="C98" s="235">
        <f t="shared" si="20"/>
        <v>37625</v>
      </c>
      <c r="D98" s="235">
        <v>37625</v>
      </c>
      <c r="E98" s="235">
        <v>0</v>
      </c>
      <c r="F98" s="235">
        <f t="shared" si="19"/>
        <v>475</v>
      </c>
      <c r="G98" s="235">
        <v>467</v>
      </c>
      <c r="H98" s="235">
        <v>8</v>
      </c>
      <c r="I98" s="450" t="s">
        <v>461</v>
      </c>
      <c r="J98" s="451"/>
    </row>
    <row r="99" spans="1:10">
      <c r="A99" s="378">
        <v>3900</v>
      </c>
      <c r="B99" s="247" t="s">
        <v>498</v>
      </c>
      <c r="C99" s="236">
        <f t="shared" si="20"/>
        <v>37625</v>
      </c>
      <c r="D99" s="236">
        <v>37625</v>
      </c>
      <c r="E99" s="236">
        <v>0</v>
      </c>
      <c r="F99" s="236">
        <f t="shared" si="19"/>
        <v>475</v>
      </c>
      <c r="G99" s="236">
        <v>467</v>
      </c>
      <c r="H99" s="236">
        <v>8</v>
      </c>
      <c r="I99" s="481" t="s">
        <v>461</v>
      </c>
      <c r="J99" s="482"/>
    </row>
    <row r="100" spans="1:10" s="5" customFormat="1" ht="33" customHeight="1">
      <c r="A100" s="483" t="s">
        <v>563</v>
      </c>
      <c r="B100" s="484"/>
      <c r="C100" s="368">
        <f t="shared" si="20"/>
        <v>22515772</v>
      </c>
      <c r="D100" s="368">
        <f>D11+D17+D90+D92</f>
        <v>16027872</v>
      </c>
      <c r="E100" s="368">
        <f>E11+E17+E90+E92</f>
        <v>6487900</v>
      </c>
      <c r="F100" s="368">
        <f>+H100+G100</f>
        <v>167139</v>
      </c>
      <c r="G100" s="368">
        <f>G11+G17+G90+G92</f>
        <v>157041</v>
      </c>
      <c r="H100" s="368">
        <f>H11+H17+H90+H92</f>
        <v>10098</v>
      </c>
      <c r="I100" s="244" t="s">
        <v>0</v>
      </c>
      <c r="J100" s="244"/>
    </row>
    <row r="107" spans="1:10">
      <c r="C107" s="1">
        <f>+'7'!C12</f>
        <v>10770152</v>
      </c>
    </row>
    <row r="113" spans="4:4">
      <c r="D113" s="1">
        <f>+'7'!C13+'2'!C12</f>
        <v>232989</v>
      </c>
    </row>
  </sheetData>
  <mergeCells count="105">
    <mergeCell ref="A1:J1"/>
    <mergeCell ref="A2:J2"/>
    <mergeCell ref="A3:J3"/>
    <mergeCell ref="A4:J4"/>
    <mergeCell ref="I6:J6"/>
    <mergeCell ref="A5:J5"/>
    <mergeCell ref="A6:B6"/>
    <mergeCell ref="C6:H6"/>
    <mergeCell ref="I11:J11"/>
    <mergeCell ref="I23:J23"/>
    <mergeCell ref="I17:J17"/>
    <mergeCell ref="I22:J22"/>
    <mergeCell ref="I21:J21"/>
    <mergeCell ref="I20:J20"/>
    <mergeCell ref="I18:J18"/>
    <mergeCell ref="I19:J19"/>
    <mergeCell ref="A7:A10"/>
    <mergeCell ref="B7:B10"/>
    <mergeCell ref="C7:E7"/>
    <mergeCell ref="F7:H7"/>
    <mergeCell ref="I7:J10"/>
    <mergeCell ref="C8:E8"/>
    <mergeCell ref="F8:H8"/>
    <mergeCell ref="I16:J16"/>
    <mergeCell ref="I12:J12"/>
    <mergeCell ref="I15:J15"/>
    <mergeCell ref="I14:J14"/>
    <mergeCell ref="I13:J13"/>
    <mergeCell ref="I33:J33"/>
    <mergeCell ref="I30:J30"/>
    <mergeCell ref="I31:J31"/>
    <mergeCell ref="I29:J29"/>
    <mergeCell ref="I27:J27"/>
    <mergeCell ref="I28:J28"/>
    <mergeCell ref="I26:J26"/>
    <mergeCell ref="I24:J24"/>
    <mergeCell ref="I25:J25"/>
    <mergeCell ref="I32:J32"/>
    <mergeCell ref="I48:J48"/>
    <mergeCell ref="I56:J56"/>
    <mergeCell ref="I57:J57"/>
    <mergeCell ref="I58:J58"/>
    <mergeCell ref="I38:J38"/>
    <mergeCell ref="I35:J35"/>
    <mergeCell ref="I36:J36"/>
    <mergeCell ref="I37:J37"/>
    <mergeCell ref="I34:J34"/>
    <mergeCell ref="I39:J39"/>
    <mergeCell ref="I40:J40"/>
    <mergeCell ref="I41:J41"/>
    <mergeCell ref="I42:J42"/>
    <mergeCell ref="I43:J43"/>
    <mergeCell ref="I44:J44"/>
    <mergeCell ref="I45:J45"/>
    <mergeCell ref="I46:J46"/>
    <mergeCell ref="I47:J47"/>
    <mergeCell ref="I51:J51"/>
    <mergeCell ref="I52:J52"/>
    <mergeCell ref="I53:J53"/>
    <mergeCell ref="I54:J54"/>
    <mergeCell ref="I55:J55"/>
    <mergeCell ref="I64:J64"/>
    <mergeCell ref="I49:J49"/>
    <mergeCell ref="I50:J50"/>
    <mergeCell ref="A100:B100"/>
    <mergeCell ref="I65:J65"/>
    <mergeCell ref="I66:J66"/>
    <mergeCell ref="I67:J67"/>
    <mergeCell ref="I61:J61"/>
    <mergeCell ref="I63:J63"/>
    <mergeCell ref="I62:J62"/>
    <mergeCell ref="I73:J73"/>
    <mergeCell ref="I59:J59"/>
    <mergeCell ref="I60:J60"/>
    <mergeCell ref="I74:J74"/>
    <mergeCell ref="I75:J75"/>
    <mergeCell ref="I76:J76"/>
    <mergeCell ref="I77:J77"/>
    <mergeCell ref="I68:J68"/>
    <mergeCell ref="I69:J69"/>
    <mergeCell ref="I70:J70"/>
    <mergeCell ref="I71:J71"/>
    <mergeCell ref="I72:J72"/>
    <mergeCell ref="I78:J78"/>
    <mergeCell ref="I95:J95"/>
    <mergeCell ref="I97:J97"/>
    <mergeCell ref="I98:J98"/>
    <mergeCell ref="I99:J99"/>
    <mergeCell ref="I93:J93"/>
    <mergeCell ref="I92:J92"/>
    <mergeCell ref="I94:J94"/>
    <mergeCell ref="I84:J84"/>
    <mergeCell ref="I85:J85"/>
    <mergeCell ref="I89:J89"/>
    <mergeCell ref="I90:J90"/>
    <mergeCell ref="I91:J91"/>
    <mergeCell ref="I79:J79"/>
    <mergeCell ref="I86:J86"/>
    <mergeCell ref="I87:J87"/>
    <mergeCell ref="I88:J88"/>
    <mergeCell ref="I96:J96"/>
    <mergeCell ref="I80:J80"/>
    <mergeCell ref="I81:J81"/>
    <mergeCell ref="I82:J82"/>
    <mergeCell ref="I83:J83"/>
  </mergeCells>
  <printOptions horizontalCentered="1"/>
  <pageMargins left="0" right="0" top="0.19685039370078741" bottom="0" header="0.51181102362204722" footer="0.51181102362204722"/>
  <pageSetup paperSize="9" scale="64" orientation="landscape" r:id="rId1"/>
  <headerFooter alignWithMargins="0"/>
  <rowBreaks count="2" manualBreakCount="2">
    <brk id="45" max="9" man="1"/>
    <brk id="82" max="9"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69"/>
  <sheetViews>
    <sheetView view="pageBreakPreview" zoomScale="90" zoomScaleNormal="100" zoomScaleSheetLayoutView="90" workbookViewId="0">
      <selection activeCell="A6" sqref="A6:B6"/>
    </sheetView>
  </sheetViews>
  <sheetFormatPr defaultRowHeight="15"/>
  <cols>
    <col min="1" max="1" width="26.77734375" style="1" customWidth="1"/>
    <col min="2" max="2" width="7.77734375" style="3" customWidth="1"/>
    <col min="3" max="3" width="9.33203125" style="8" customWidth="1"/>
    <col min="4" max="4" width="9.21875" style="8" customWidth="1"/>
    <col min="5" max="5" width="8.44140625" style="1" customWidth="1"/>
    <col min="6" max="6" width="26.77734375" style="1" customWidth="1"/>
    <col min="7" max="16384" width="8.88671875" style="1"/>
  </cols>
  <sheetData>
    <row r="1" spans="1:7" s="11" customFormat="1" ht="45" customHeight="1">
      <c r="A1" s="521"/>
      <c r="B1" s="521"/>
      <c r="C1" s="521"/>
      <c r="D1" s="521"/>
      <c r="E1" s="521"/>
      <c r="F1" s="521"/>
      <c r="G1" s="12"/>
    </row>
    <row r="2" spans="1:7" ht="20.25">
      <c r="A2" s="507" t="s">
        <v>617</v>
      </c>
      <c r="B2" s="507"/>
      <c r="C2" s="507"/>
      <c r="D2" s="507"/>
      <c r="E2" s="507"/>
      <c r="F2" s="507"/>
    </row>
    <row r="3" spans="1:7" ht="20.25">
      <c r="A3" s="507" t="s">
        <v>89</v>
      </c>
      <c r="B3" s="507"/>
      <c r="C3" s="507"/>
      <c r="D3" s="507"/>
      <c r="E3" s="507"/>
      <c r="F3" s="507"/>
    </row>
    <row r="4" spans="1:7" ht="15.75" customHeight="1">
      <c r="A4" s="508" t="s">
        <v>618</v>
      </c>
      <c r="B4" s="508"/>
      <c r="C4" s="508"/>
      <c r="D4" s="508"/>
      <c r="E4" s="508"/>
      <c r="F4" s="508"/>
    </row>
    <row r="5" spans="1:7" ht="15.75" customHeight="1">
      <c r="A5" s="508" t="s">
        <v>90</v>
      </c>
      <c r="B5" s="508"/>
      <c r="C5" s="508"/>
      <c r="D5" s="508"/>
      <c r="E5" s="508"/>
      <c r="F5" s="508"/>
    </row>
    <row r="6" spans="1:7" ht="15.75">
      <c r="A6" s="525" t="s">
        <v>587</v>
      </c>
      <c r="B6" s="525"/>
      <c r="C6" s="510">
        <v>2015</v>
      </c>
      <c r="D6" s="510"/>
      <c r="E6" s="509" t="s">
        <v>273</v>
      </c>
      <c r="F6" s="509"/>
    </row>
    <row r="7" spans="1:7" ht="21" customHeight="1">
      <c r="A7" s="621" t="s">
        <v>302</v>
      </c>
      <c r="B7" s="524" t="s">
        <v>97</v>
      </c>
      <c r="C7" s="571" t="s">
        <v>98</v>
      </c>
      <c r="D7" s="572" t="s">
        <v>12</v>
      </c>
      <c r="E7" s="499" t="s">
        <v>96</v>
      </c>
      <c r="F7" s="499" t="s">
        <v>301</v>
      </c>
    </row>
    <row r="8" spans="1:7">
      <c r="A8" s="622"/>
      <c r="B8" s="624"/>
      <c r="C8" s="573"/>
      <c r="D8" s="574"/>
      <c r="E8" s="500"/>
      <c r="F8" s="500"/>
    </row>
    <row r="9" spans="1:7" ht="22.5">
      <c r="A9" s="623"/>
      <c r="B9" s="493"/>
      <c r="C9" s="311" t="s">
        <v>99</v>
      </c>
      <c r="D9" s="311" t="s">
        <v>14</v>
      </c>
      <c r="E9" s="501"/>
      <c r="F9" s="501"/>
    </row>
    <row r="10" spans="1:7" s="6" customFormat="1" ht="13.5" customHeight="1" thickBot="1">
      <c r="A10" s="625" t="s">
        <v>17</v>
      </c>
      <c r="B10" s="43" t="s">
        <v>92</v>
      </c>
      <c r="C10" s="46">
        <v>0</v>
      </c>
      <c r="D10" s="46">
        <v>527</v>
      </c>
      <c r="E10" s="38" t="s">
        <v>93</v>
      </c>
      <c r="F10" s="626" t="s">
        <v>18</v>
      </c>
    </row>
    <row r="11" spans="1:7" s="6" customFormat="1" ht="13.5" customHeight="1" thickTop="1" thickBot="1">
      <c r="A11" s="611"/>
      <c r="B11" s="41" t="s">
        <v>94</v>
      </c>
      <c r="C11" s="47">
        <v>0</v>
      </c>
      <c r="D11" s="47">
        <v>8</v>
      </c>
      <c r="E11" s="39" t="s">
        <v>95</v>
      </c>
      <c r="F11" s="613"/>
    </row>
    <row r="12" spans="1:7" s="6" customFormat="1" ht="13.5" customHeight="1" thickTop="1" thickBot="1">
      <c r="A12" s="611"/>
      <c r="B12" s="41" t="s">
        <v>4</v>
      </c>
      <c r="C12" s="47">
        <v>153814</v>
      </c>
      <c r="D12" s="47">
        <f>+D10+D11</f>
        <v>535</v>
      </c>
      <c r="E12" s="39" t="s">
        <v>0</v>
      </c>
      <c r="F12" s="613"/>
    </row>
    <row r="13" spans="1:7" s="6" customFormat="1" ht="13.5" customHeight="1" thickTop="1" thickBot="1">
      <c r="A13" s="609" t="s">
        <v>19</v>
      </c>
      <c r="B13" s="82" t="s">
        <v>92</v>
      </c>
      <c r="C13" s="83">
        <v>0</v>
      </c>
      <c r="D13" s="83">
        <v>400</v>
      </c>
      <c r="E13" s="87" t="s">
        <v>93</v>
      </c>
      <c r="F13" s="610" t="s">
        <v>20</v>
      </c>
    </row>
    <row r="14" spans="1:7" s="6" customFormat="1" ht="13.5" customHeight="1" thickTop="1" thickBot="1">
      <c r="A14" s="609"/>
      <c r="B14" s="82" t="s">
        <v>94</v>
      </c>
      <c r="C14" s="83">
        <v>0</v>
      </c>
      <c r="D14" s="83">
        <v>56</v>
      </c>
      <c r="E14" s="87" t="s">
        <v>95</v>
      </c>
      <c r="F14" s="610"/>
    </row>
    <row r="15" spans="1:7" s="6" customFormat="1" ht="13.5" customHeight="1" thickTop="1" thickBot="1">
      <c r="A15" s="609"/>
      <c r="B15" s="82" t="s">
        <v>4</v>
      </c>
      <c r="C15" s="83">
        <v>0</v>
      </c>
      <c r="D15" s="83">
        <f>+D13+D14</f>
        <v>456</v>
      </c>
      <c r="E15" s="87" t="s">
        <v>0</v>
      </c>
      <c r="F15" s="610"/>
    </row>
    <row r="16" spans="1:7" s="6" customFormat="1" ht="13.5" customHeight="1" thickTop="1" thickBot="1">
      <c r="A16" s="611" t="s">
        <v>21</v>
      </c>
      <c r="B16" s="41" t="s">
        <v>92</v>
      </c>
      <c r="C16" s="47">
        <v>0</v>
      </c>
      <c r="D16" s="47">
        <v>5593</v>
      </c>
      <c r="E16" s="39" t="s">
        <v>93</v>
      </c>
      <c r="F16" s="613" t="s">
        <v>22</v>
      </c>
    </row>
    <row r="17" spans="1:6" s="6" customFormat="1" ht="13.5" customHeight="1" thickTop="1" thickBot="1">
      <c r="A17" s="611"/>
      <c r="B17" s="41" t="s">
        <v>94</v>
      </c>
      <c r="C17" s="47">
        <v>0</v>
      </c>
      <c r="D17" s="47">
        <v>407</v>
      </c>
      <c r="E17" s="39" t="s">
        <v>95</v>
      </c>
      <c r="F17" s="613"/>
    </row>
    <row r="18" spans="1:6" s="6" customFormat="1" ht="13.5" customHeight="1" thickTop="1" thickBot="1">
      <c r="A18" s="611"/>
      <c r="B18" s="41" t="s">
        <v>4</v>
      </c>
      <c r="C18" s="47">
        <v>3341285</v>
      </c>
      <c r="D18" s="47">
        <f>+D16+D17</f>
        <v>6000</v>
      </c>
      <c r="E18" s="39" t="s">
        <v>0</v>
      </c>
      <c r="F18" s="613"/>
    </row>
    <row r="19" spans="1:6" s="6" customFormat="1" ht="13.5" customHeight="1" thickTop="1" thickBot="1">
      <c r="A19" s="609" t="s">
        <v>23</v>
      </c>
      <c r="B19" s="82" t="s">
        <v>92</v>
      </c>
      <c r="C19" s="83">
        <v>0</v>
      </c>
      <c r="D19" s="83">
        <v>4704</v>
      </c>
      <c r="E19" s="87" t="s">
        <v>93</v>
      </c>
      <c r="F19" s="610" t="s">
        <v>24</v>
      </c>
    </row>
    <row r="20" spans="1:6" s="6" customFormat="1" ht="13.5" customHeight="1" thickTop="1" thickBot="1">
      <c r="A20" s="609"/>
      <c r="B20" s="82" t="s">
        <v>94</v>
      </c>
      <c r="C20" s="83">
        <v>0</v>
      </c>
      <c r="D20" s="83">
        <v>667</v>
      </c>
      <c r="E20" s="87" t="s">
        <v>95</v>
      </c>
      <c r="F20" s="610"/>
    </row>
    <row r="21" spans="1:6" s="6" customFormat="1" ht="13.5" customHeight="1" thickTop="1" thickBot="1">
      <c r="A21" s="609"/>
      <c r="B21" s="82" t="s">
        <v>4</v>
      </c>
      <c r="C21" s="83">
        <v>1489711</v>
      </c>
      <c r="D21" s="83">
        <f>+D19+D20</f>
        <v>5371</v>
      </c>
      <c r="E21" s="87" t="s">
        <v>0</v>
      </c>
      <c r="F21" s="610"/>
    </row>
    <row r="22" spans="1:6" s="6" customFormat="1" ht="14.25" customHeight="1" thickTop="1" thickBot="1">
      <c r="A22" s="611" t="s">
        <v>238</v>
      </c>
      <c r="B22" s="41" t="s">
        <v>92</v>
      </c>
      <c r="C22" s="47">
        <v>0</v>
      </c>
      <c r="D22" s="47">
        <v>23635</v>
      </c>
      <c r="E22" s="39" t="s">
        <v>93</v>
      </c>
      <c r="F22" s="613" t="s">
        <v>25</v>
      </c>
    </row>
    <row r="23" spans="1:6" s="6" customFormat="1" ht="14.25" customHeight="1" thickTop="1" thickBot="1">
      <c r="A23" s="611"/>
      <c r="B23" s="41" t="s">
        <v>94</v>
      </c>
      <c r="C23" s="47"/>
      <c r="D23" s="47">
        <v>1306</v>
      </c>
      <c r="E23" s="39" t="s">
        <v>95</v>
      </c>
      <c r="F23" s="613"/>
    </row>
    <row r="24" spans="1:6" s="6" customFormat="1" ht="14.25" customHeight="1" thickTop="1" thickBot="1">
      <c r="A24" s="611"/>
      <c r="B24" s="41" t="s">
        <v>4</v>
      </c>
      <c r="C24" s="47">
        <v>6347368</v>
      </c>
      <c r="D24" s="47">
        <f>+D22+D23</f>
        <v>24941</v>
      </c>
      <c r="E24" s="39" t="s">
        <v>0</v>
      </c>
      <c r="F24" s="613"/>
    </row>
    <row r="25" spans="1:6" s="6" customFormat="1" ht="13.5" customHeight="1" thickTop="1" thickBot="1">
      <c r="A25" s="609" t="s">
        <v>26</v>
      </c>
      <c r="B25" s="82" t="s">
        <v>92</v>
      </c>
      <c r="C25" s="83">
        <v>0</v>
      </c>
      <c r="D25" s="83">
        <v>3683</v>
      </c>
      <c r="E25" s="87" t="s">
        <v>93</v>
      </c>
      <c r="F25" s="610" t="s">
        <v>27</v>
      </c>
    </row>
    <row r="26" spans="1:6" s="6" customFormat="1" ht="13.5" customHeight="1" thickTop="1" thickBot="1">
      <c r="A26" s="609"/>
      <c r="B26" s="82" t="s">
        <v>94</v>
      </c>
      <c r="C26" s="83">
        <v>0</v>
      </c>
      <c r="D26" s="83">
        <v>1530</v>
      </c>
      <c r="E26" s="87" t="s">
        <v>95</v>
      </c>
      <c r="F26" s="610"/>
    </row>
    <row r="27" spans="1:6" s="6" customFormat="1" ht="13.5" customHeight="1" thickTop="1" thickBot="1">
      <c r="A27" s="609"/>
      <c r="B27" s="82" t="s">
        <v>4</v>
      </c>
      <c r="C27" s="83">
        <v>926711</v>
      </c>
      <c r="D27" s="83">
        <f>+D25+D26</f>
        <v>5213</v>
      </c>
      <c r="E27" s="87" t="s">
        <v>0</v>
      </c>
      <c r="F27" s="610"/>
    </row>
    <row r="28" spans="1:6" s="6" customFormat="1" ht="13.5" customHeight="1" thickTop="1" thickBot="1">
      <c r="A28" s="611" t="s">
        <v>28</v>
      </c>
      <c r="B28" s="41" t="s">
        <v>92</v>
      </c>
      <c r="C28" s="47">
        <v>0</v>
      </c>
      <c r="D28" s="47">
        <v>11309</v>
      </c>
      <c r="E28" s="39" t="s">
        <v>93</v>
      </c>
      <c r="F28" s="613" t="s">
        <v>29</v>
      </c>
    </row>
    <row r="29" spans="1:6" s="6" customFormat="1" ht="13.5" customHeight="1" thickTop="1" thickBot="1">
      <c r="A29" s="611"/>
      <c r="B29" s="41" t="s">
        <v>94</v>
      </c>
      <c r="C29" s="47">
        <v>0</v>
      </c>
      <c r="D29" s="47">
        <v>102</v>
      </c>
      <c r="E29" s="39" t="s">
        <v>95</v>
      </c>
      <c r="F29" s="613"/>
    </row>
    <row r="30" spans="1:6" s="6" customFormat="1" ht="13.5" customHeight="1" thickTop="1" thickBot="1">
      <c r="A30" s="611"/>
      <c r="B30" s="41" t="s">
        <v>4</v>
      </c>
      <c r="C30" s="47">
        <v>2346933</v>
      </c>
      <c r="D30" s="47">
        <f>+D28+D29</f>
        <v>11411</v>
      </c>
      <c r="E30" s="39" t="s">
        <v>0</v>
      </c>
      <c r="F30" s="613"/>
    </row>
    <row r="31" spans="1:6" s="6" customFormat="1" ht="13.5" customHeight="1" thickTop="1" thickBot="1">
      <c r="A31" s="609" t="s">
        <v>30</v>
      </c>
      <c r="B31" s="82" t="s">
        <v>92</v>
      </c>
      <c r="C31" s="83">
        <v>0</v>
      </c>
      <c r="D31" s="83">
        <v>89259</v>
      </c>
      <c r="E31" s="87" t="s">
        <v>93</v>
      </c>
      <c r="F31" s="610" t="s">
        <v>31</v>
      </c>
    </row>
    <row r="32" spans="1:6" s="6" customFormat="1" ht="13.5" customHeight="1" thickTop="1" thickBot="1">
      <c r="A32" s="609"/>
      <c r="B32" s="82" t="s">
        <v>94</v>
      </c>
      <c r="C32" s="83">
        <v>0</v>
      </c>
      <c r="D32" s="83">
        <v>420</v>
      </c>
      <c r="E32" s="87" t="s">
        <v>95</v>
      </c>
      <c r="F32" s="610"/>
    </row>
    <row r="33" spans="1:6" s="6" customFormat="1" ht="13.5" customHeight="1" thickTop="1" thickBot="1">
      <c r="A33" s="609"/>
      <c r="B33" s="82" t="s">
        <v>4</v>
      </c>
      <c r="C33" s="83">
        <v>4940097</v>
      </c>
      <c r="D33" s="83">
        <f>+D31+D32</f>
        <v>89679</v>
      </c>
      <c r="E33" s="87" t="s">
        <v>0</v>
      </c>
      <c r="F33" s="610"/>
    </row>
    <row r="34" spans="1:6" s="6" customFormat="1" ht="13.5" customHeight="1" thickTop="1" thickBot="1">
      <c r="A34" s="611" t="s">
        <v>32</v>
      </c>
      <c r="B34" s="41" t="s">
        <v>92</v>
      </c>
      <c r="C34" s="47">
        <v>0</v>
      </c>
      <c r="D34" s="48">
        <v>22440</v>
      </c>
      <c r="E34" s="39" t="s">
        <v>93</v>
      </c>
      <c r="F34" s="613" t="s">
        <v>33</v>
      </c>
    </row>
    <row r="35" spans="1:6" s="6" customFormat="1" ht="13.5" customHeight="1" thickTop="1" thickBot="1">
      <c r="A35" s="611"/>
      <c r="B35" s="41" t="s">
        <v>94</v>
      </c>
      <c r="C35" s="47">
        <v>0</v>
      </c>
      <c r="D35" s="48">
        <v>1093</v>
      </c>
      <c r="E35" s="39" t="s">
        <v>95</v>
      </c>
      <c r="F35" s="613"/>
    </row>
    <row r="36" spans="1:6" ht="13.5" customHeight="1" thickTop="1">
      <c r="A36" s="612"/>
      <c r="B36" s="42" t="s">
        <v>4</v>
      </c>
      <c r="C36" s="48">
        <v>2969851</v>
      </c>
      <c r="D36" s="48">
        <f>+D34+D35</f>
        <v>23533</v>
      </c>
      <c r="E36" s="40" t="s">
        <v>0</v>
      </c>
      <c r="F36" s="614"/>
    </row>
    <row r="37" spans="1:6" ht="14.25" customHeight="1" thickBot="1">
      <c r="A37" s="615" t="s">
        <v>4</v>
      </c>
      <c r="B37" s="84" t="s">
        <v>92</v>
      </c>
      <c r="C37" s="85">
        <v>0</v>
      </c>
      <c r="D37" s="85">
        <f>+D10+D13+D16+D19+D22+D25+D28+D31+D34</f>
        <v>161550</v>
      </c>
      <c r="E37" s="86" t="s">
        <v>93</v>
      </c>
      <c r="F37" s="618" t="s">
        <v>0</v>
      </c>
    </row>
    <row r="38" spans="1:6" ht="14.25" customHeight="1" thickTop="1" thickBot="1">
      <c r="A38" s="616"/>
      <c r="B38" s="88" t="s">
        <v>94</v>
      </c>
      <c r="C38" s="83">
        <v>0</v>
      </c>
      <c r="D38" s="85">
        <f t="shared" ref="D38:D39" si="0">+D11+D14+D17+D20+D23+D26+D29+D32+D35</f>
        <v>5589</v>
      </c>
      <c r="E38" s="87" t="s">
        <v>95</v>
      </c>
      <c r="F38" s="619"/>
    </row>
    <row r="39" spans="1:6" ht="14.25" customHeight="1" thickTop="1" thickBot="1">
      <c r="A39" s="617"/>
      <c r="B39" s="89" t="s">
        <v>4</v>
      </c>
      <c r="C39" s="90">
        <f>+C12+C18+C21++C24+C27+C30+C33+C36</f>
        <v>22515770</v>
      </c>
      <c r="D39" s="85">
        <f t="shared" si="0"/>
        <v>167139</v>
      </c>
      <c r="E39" s="91" t="s">
        <v>0</v>
      </c>
      <c r="F39" s="620"/>
    </row>
    <row r="40" spans="1:6" ht="15.75" thickTop="1"/>
    <row r="41" spans="1:6">
      <c r="C41" s="44"/>
      <c r="D41" s="44"/>
    </row>
    <row r="43" spans="1:6">
      <c r="C43" s="1"/>
      <c r="D43" s="1"/>
    </row>
    <row r="44" spans="1:6">
      <c r="C44" s="1"/>
      <c r="D44" s="1"/>
    </row>
    <row r="45" spans="1:6">
      <c r="C45" s="1"/>
      <c r="D45" s="1"/>
    </row>
    <row r="46" spans="1:6">
      <c r="C46" s="1"/>
      <c r="D46" s="1"/>
    </row>
    <row r="47" spans="1:6">
      <c r="C47" s="1"/>
      <c r="D47" s="1"/>
    </row>
    <row r="48" spans="1:6">
      <c r="C48" s="1"/>
      <c r="D48" s="1"/>
    </row>
    <row r="49" spans="3:4">
      <c r="C49" s="1"/>
      <c r="D49" s="1"/>
    </row>
    <row r="50" spans="3:4">
      <c r="C50" s="1"/>
      <c r="D50" s="1"/>
    </row>
    <row r="51" spans="3:4">
      <c r="C51" s="1"/>
      <c r="D51" s="1"/>
    </row>
    <row r="52" spans="3:4">
      <c r="C52" s="1"/>
      <c r="D52" s="1"/>
    </row>
    <row r="53" spans="3:4">
      <c r="C53" s="1"/>
      <c r="D53" s="1"/>
    </row>
    <row r="54" spans="3:4">
      <c r="C54" s="1"/>
      <c r="D54" s="1"/>
    </row>
    <row r="55" spans="3:4">
      <c r="C55" s="1"/>
      <c r="D55" s="1"/>
    </row>
    <row r="56" spans="3:4">
      <c r="C56" s="1"/>
      <c r="D56" s="1"/>
    </row>
    <row r="57" spans="3:4">
      <c r="C57" s="1"/>
      <c r="D57" s="1"/>
    </row>
    <row r="58" spans="3:4">
      <c r="C58" s="1"/>
      <c r="D58" s="1"/>
    </row>
    <row r="59" spans="3:4">
      <c r="C59" s="1"/>
      <c r="D59" s="1"/>
    </row>
    <row r="60" spans="3:4">
      <c r="C60" s="1"/>
      <c r="D60" s="1"/>
    </row>
    <row r="61" spans="3:4">
      <c r="C61" s="1"/>
      <c r="D61" s="1"/>
    </row>
    <row r="62" spans="3:4">
      <c r="C62" s="1"/>
      <c r="D62" s="1"/>
    </row>
    <row r="63" spans="3:4">
      <c r="C63" s="1"/>
      <c r="D63" s="1"/>
    </row>
    <row r="64" spans="3:4">
      <c r="C64" s="1"/>
      <c r="D64" s="1"/>
    </row>
    <row r="65" spans="3:4">
      <c r="C65" s="1"/>
      <c r="D65" s="1"/>
    </row>
    <row r="66" spans="3:4">
      <c r="C66" s="1"/>
      <c r="D66" s="1"/>
    </row>
    <row r="67" spans="3:4">
      <c r="C67" s="1"/>
      <c r="D67" s="1"/>
    </row>
    <row r="68" spans="3:4">
      <c r="C68" s="1"/>
      <c r="D68" s="1"/>
    </row>
    <row r="69" spans="3:4">
      <c r="C69" s="1"/>
      <c r="D69" s="1"/>
    </row>
  </sheetData>
  <mergeCells count="34">
    <mergeCell ref="A16:A18"/>
    <mergeCell ref="F16:F18"/>
    <mergeCell ref="A19:A21"/>
    <mergeCell ref="F19:F21"/>
    <mergeCell ref="A1:F1"/>
    <mergeCell ref="A2:F2"/>
    <mergeCell ref="A3:F3"/>
    <mergeCell ref="A4:F4"/>
    <mergeCell ref="A5:F5"/>
    <mergeCell ref="A6:B6"/>
    <mergeCell ref="C6:D6"/>
    <mergeCell ref="E6:F6"/>
    <mergeCell ref="E7:E9"/>
    <mergeCell ref="F7:F9"/>
    <mergeCell ref="A10:A12"/>
    <mergeCell ref="F10:F12"/>
    <mergeCell ref="A13:A15"/>
    <mergeCell ref="F13:F15"/>
    <mergeCell ref="A7:A9"/>
    <mergeCell ref="B7:B9"/>
    <mergeCell ref="C7:C8"/>
    <mergeCell ref="D7:D8"/>
    <mergeCell ref="A22:A24"/>
    <mergeCell ref="F22:F24"/>
    <mergeCell ref="A25:A27"/>
    <mergeCell ref="F25:F27"/>
    <mergeCell ref="A28:A30"/>
    <mergeCell ref="F28:F30"/>
    <mergeCell ref="A31:A33"/>
    <mergeCell ref="F31:F33"/>
    <mergeCell ref="A34:A36"/>
    <mergeCell ref="F34:F36"/>
    <mergeCell ref="A37:A39"/>
    <mergeCell ref="F37:F39"/>
  </mergeCells>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98"/>
  <sheetViews>
    <sheetView view="pageBreakPreview" zoomScale="80" zoomScaleNormal="100" zoomScaleSheetLayoutView="80" workbookViewId="0">
      <selection activeCell="A6" sqref="A6:B6"/>
    </sheetView>
  </sheetViews>
  <sheetFormatPr defaultRowHeight="15"/>
  <cols>
    <col min="1" max="1" width="5.77734375" style="382" customWidth="1"/>
    <col min="2" max="2" width="45.77734375" style="3" customWidth="1"/>
    <col min="3" max="3" width="8.109375" style="7" bestFit="1" customWidth="1"/>
    <col min="4" max="10" width="7.77734375" style="1" customWidth="1"/>
    <col min="11" max="11" width="8.109375" style="1" bestFit="1" customWidth="1"/>
    <col min="12" max="12" width="35.77734375" style="1" customWidth="1"/>
    <col min="13" max="13" width="5.77734375" style="1" customWidth="1"/>
    <col min="14" max="16384" width="8.88671875" style="1"/>
  </cols>
  <sheetData>
    <row r="1" spans="1:13" s="11" customFormat="1">
      <c r="A1" s="521"/>
      <c r="B1" s="521"/>
      <c r="C1" s="521"/>
      <c r="D1" s="521"/>
      <c r="E1" s="521"/>
      <c r="F1" s="521"/>
      <c r="G1" s="521"/>
      <c r="H1" s="521"/>
      <c r="I1" s="521"/>
      <c r="J1" s="521"/>
      <c r="K1" s="521"/>
      <c r="L1" s="521"/>
      <c r="M1" s="521"/>
    </row>
    <row r="2" spans="1:13" s="9" customFormat="1" ht="20.25">
      <c r="A2" s="507" t="s">
        <v>102</v>
      </c>
      <c r="B2" s="507"/>
      <c r="C2" s="507"/>
      <c r="D2" s="507"/>
      <c r="E2" s="507"/>
      <c r="F2" s="507"/>
      <c r="G2" s="507"/>
      <c r="H2" s="507"/>
      <c r="I2" s="507"/>
      <c r="J2" s="507"/>
      <c r="K2" s="507"/>
      <c r="L2" s="507"/>
      <c r="M2" s="507"/>
    </row>
    <row r="3" spans="1:13" s="9" customFormat="1" ht="20.25">
      <c r="A3" s="522" t="s">
        <v>89</v>
      </c>
      <c r="B3" s="522"/>
      <c r="C3" s="522"/>
      <c r="D3" s="522"/>
      <c r="E3" s="522"/>
      <c r="F3" s="522"/>
      <c r="G3" s="522"/>
      <c r="H3" s="522"/>
      <c r="I3" s="522"/>
      <c r="J3" s="522"/>
      <c r="K3" s="522"/>
      <c r="L3" s="522"/>
      <c r="M3" s="522"/>
    </row>
    <row r="4" spans="1:13" ht="15.75">
      <c r="A4" s="508" t="s">
        <v>103</v>
      </c>
      <c r="B4" s="508"/>
      <c r="C4" s="508"/>
      <c r="D4" s="508"/>
      <c r="E4" s="508"/>
      <c r="F4" s="508"/>
      <c r="G4" s="508"/>
      <c r="H4" s="508"/>
      <c r="I4" s="508"/>
      <c r="J4" s="508"/>
      <c r="K4" s="508"/>
      <c r="L4" s="508"/>
      <c r="M4" s="508"/>
    </row>
    <row r="5" spans="1:13" ht="15.75">
      <c r="A5" s="523" t="s">
        <v>90</v>
      </c>
      <c r="B5" s="523"/>
      <c r="C5" s="523"/>
      <c r="D5" s="523"/>
      <c r="E5" s="523"/>
      <c r="F5" s="523"/>
      <c r="G5" s="523"/>
      <c r="H5" s="523"/>
      <c r="I5" s="523"/>
      <c r="J5" s="523"/>
      <c r="K5" s="523"/>
      <c r="L5" s="523"/>
      <c r="M5" s="523"/>
    </row>
    <row r="6" spans="1:13" ht="18">
      <c r="A6" s="525" t="s">
        <v>680</v>
      </c>
      <c r="B6" s="525"/>
      <c r="C6" s="510">
        <v>2015</v>
      </c>
      <c r="D6" s="510"/>
      <c r="E6" s="510"/>
      <c r="F6" s="510"/>
      <c r="G6" s="510"/>
      <c r="H6" s="510"/>
      <c r="I6" s="510"/>
      <c r="J6" s="510"/>
      <c r="K6" s="510"/>
      <c r="L6" s="50"/>
      <c r="M6" s="4" t="s">
        <v>679</v>
      </c>
    </row>
    <row r="7" spans="1:13" ht="38.25">
      <c r="A7" s="126" t="s">
        <v>51</v>
      </c>
      <c r="B7" s="524" t="s">
        <v>3</v>
      </c>
      <c r="C7" s="183" t="s">
        <v>0</v>
      </c>
      <c r="D7" s="181" t="s">
        <v>43</v>
      </c>
      <c r="E7" s="181" t="s">
        <v>44</v>
      </c>
      <c r="F7" s="181" t="s">
        <v>45</v>
      </c>
      <c r="G7" s="181" t="s">
        <v>79</v>
      </c>
      <c r="H7" s="181" t="s">
        <v>78</v>
      </c>
      <c r="I7" s="181" t="s">
        <v>84</v>
      </c>
      <c r="J7" s="181" t="s">
        <v>82</v>
      </c>
      <c r="K7" s="181" t="s">
        <v>100</v>
      </c>
      <c r="L7" s="586" t="s">
        <v>7</v>
      </c>
      <c r="M7" s="586"/>
    </row>
    <row r="8" spans="1:13" ht="39">
      <c r="A8" s="374" t="s">
        <v>50</v>
      </c>
      <c r="B8" s="493"/>
      <c r="C8" s="79" t="s">
        <v>4</v>
      </c>
      <c r="D8" s="72" t="s">
        <v>46</v>
      </c>
      <c r="E8" s="72" t="s">
        <v>47</v>
      </c>
      <c r="F8" s="72" t="s">
        <v>48</v>
      </c>
      <c r="G8" s="72" t="s">
        <v>80</v>
      </c>
      <c r="H8" s="72" t="s">
        <v>81</v>
      </c>
      <c r="I8" s="72" t="s">
        <v>49</v>
      </c>
      <c r="J8" s="72" t="s">
        <v>83</v>
      </c>
      <c r="K8" s="72" t="s">
        <v>101</v>
      </c>
      <c r="L8" s="587"/>
      <c r="M8" s="587"/>
    </row>
    <row r="9" spans="1:13">
      <c r="A9" s="226" t="s">
        <v>367</v>
      </c>
      <c r="B9" s="281" t="s">
        <v>375</v>
      </c>
      <c r="C9" s="234">
        <f>SUM(D9:K9)</f>
        <v>10610893</v>
      </c>
      <c r="D9" s="234">
        <f t="shared" ref="D9:J9" si="0">+D10+D11+D13</f>
        <v>2435918</v>
      </c>
      <c r="E9" s="234">
        <f t="shared" si="0"/>
        <v>27032</v>
      </c>
      <c r="F9" s="234">
        <f t="shared" si="0"/>
        <v>1465317</v>
      </c>
      <c r="G9" s="234">
        <f t="shared" si="0"/>
        <v>436006</v>
      </c>
      <c r="H9" s="234">
        <f t="shared" si="0"/>
        <v>262511</v>
      </c>
      <c r="I9" s="234">
        <f t="shared" si="0"/>
        <v>6483</v>
      </c>
      <c r="J9" s="234">
        <f t="shared" si="0"/>
        <v>2690008</v>
      </c>
      <c r="K9" s="234">
        <f>+K10+K11+K13</f>
        <v>3287618</v>
      </c>
      <c r="L9" s="454" t="s">
        <v>408</v>
      </c>
      <c r="M9" s="455"/>
    </row>
    <row r="10" spans="1:13">
      <c r="A10" s="227" t="s">
        <v>368</v>
      </c>
      <c r="B10" s="282" t="s">
        <v>490</v>
      </c>
      <c r="C10" s="235">
        <f t="shared" ref="C10:C73" si="1">SUM(D10:K10)</f>
        <v>9377877</v>
      </c>
      <c r="D10" s="235">
        <v>2389792</v>
      </c>
      <c r="E10" s="235">
        <v>21975</v>
      </c>
      <c r="F10" s="235">
        <v>1344092</v>
      </c>
      <c r="G10" s="235">
        <v>432958</v>
      </c>
      <c r="H10" s="235">
        <v>255915</v>
      </c>
      <c r="I10" s="235">
        <v>0</v>
      </c>
      <c r="J10" s="235">
        <v>2640446</v>
      </c>
      <c r="K10" s="235">
        <v>2292699</v>
      </c>
      <c r="L10" s="450" t="s">
        <v>307</v>
      </c>
      <c r="M10" s="451"/>
    </row>
    <row r="11" spans="1:13">
      <c r="A11" s="228" t="s">
        <v>372</v>
      </c>
      <c r="B11" s="285" t="s">
        <v>378</v>
      </c>
      <c r="C11" s="238">
        <f t="shared" ref="C11:J11" si="2">+C12</f>
        <v>290976</v>
      </c>
      <c r="D11" s="238">
        <f t="shared" si="2"/>
        <v>2921</v>
      </c>
      <c r="E11" s="238">
        <f t="shared" si="2"/>
        <v>290</v>
      </c>
      <c r="F11" s="238">
        <f t="shared" si="2"/>
        <v>30797</v>
      </c>
      <c r="G11" s="238">
        <f t="shared" si="2"/>
        <v>1192</v>
      </c>
      <c r="H11" s="238">
        <f t="shared" si="2"/>
        <v>2689</v>
      </c>
      <c r="I11" s="238">
        <f t="shared" si="2"/>
        <v>5527</v>
      </c>
      <c r="J11" s="238">
        <f t="shared" si="2"/>
        <v>36953</v>
      </c>
      <c r="K11" s="238">
        <f>+K12</f>
        <v>210607</v>
      </c>
      <c r="L11" s="445" t="s">
        <v>411</v>
      </c>
      <c r="M11" s="446"/>
    </row>
    <row r="12" spans="1:13">
      <c r="A12" s="376" t="s">
        <v>371</v>
      </c>
      <c r="B12" s="284" t="s">
        <v>379</v>
      </c>
      <c r="C12" s="237">
        <f t="shared" si="1"/>
        <v>290976</v>
      </c>
      <c r="D12" s="237">
        <v>2921</v>
      </c>
      <c r="E12" s="237">
        <v>290</v>
      </c>
      <c r="F12" s="237">
        <v>30797</v>
      </c>
      <c r="G12" s="237">
        <v>1192</v>
      </c>
      <c r="H12" s="237">
        <v>2689</v>
      </c>
      <c r="I12" s="237">
        <v>5527</v>
      </c>
      <c r="J12" s="237">
        <v>36953</v>
      </c>
      <c r="K12" s="237">
        <v>210607</v>
      </c>
      <c r="L12" s="474" t="s">
        <v>491</v>
      </c>
      <c r="M12" s="475"/>
    </row>
    <row r="13" spans="1:13">
      <c r="A13" s="228" t="s">
        <v>373</v>
      </c>
      <c r="B13" s="285" t="s">
        <v>380</v>
      </c>
      <c r="C13" s="238">
        <f t="shared" si="1"/>
        <v>942040</v>
      </c>
      <c r="D13" s="238">
        <f t="shared" ref="D13:J13" si="3">+D14</f>
        <v>43205</v>
      </c>
      <c r="E13" s="238">
        <f t="shared" si="3"/>
        <v>4767</v>
      </c>
      <c r="F13" s="238">
        <f t="shared" si="3"/>
        <v>90428</v>
      </c>
      <c r="G13" s="238">
        <f t="shared" si="3"/>
        <v>1856</v>
      </c>
      <c r="H13" s="238">
        <f t="shared" si="3"/>
        <v>3907</v>
      </c>
      <c r="I13" s="238">
        <f t="shared" si="3"/>
        <v>956</v>
      </c>
      <c r="J13" s="238">
        <f t="shared" si="3"/>
        <v>12609</v>
      </c>
      <c r="K13" s="238">
        <f>+K14</f>
        <v>784312</v>
      </c>
      <c r="L13" s="476" t="s">
        <v>412</v>
      </c>
      <c r="M13" s="477"/>
    </row>
    <row r="14" spans="1:13">
      <c r="A14" s="376" t="s">
        <v>374</v>
      </c>
      <c r="B14" s="284" t="s">
        <v>489</v>
      </c>
      <c r="C14" s="237">
        <f t="shared" si="1"/>
        <v>942040</v>
      </c>
      <c r="D14" s="237">
        <v>43205</v>
      </c>
      <c r="E14" s="237">
        <v>4767</v>
      </c>
      <c r="F14" s="237">
        <v>90428</v>
      </c>
      <c r="G14" s="237">
        <v>1856</v>
      </c>
      <c r="H14" s="237">
        <v>3907</v>
      </c>
      <c r="I14" s="237">
        <v>956</v>
      </c>
      <c r="J14" s="237">
        <v>12609</v>
      </c>
      <c r="K14" s="237">
        <v>784312</v>
      </c>
      <c r="L14" s="474" t="s">
        <v>413</v>
      </c>
      <c r="M14" s="475"/>
    </row>
    <row r="15" spans="1:13">
      <c r="A15" s="229" t="s">
        <v>85</v>
      </c>
      <c r="B15" s="286" t="s">
        <v>381</v>
      </c>
      <c r="C15" s="160">
        <f>+C16+C25+C28+C31+C34+C37+C39+C42+C45+C46+C47+C49+C52+C58+C59+C64+C69+C72+C75+C78+C80+C83</f>
        <v>46622782</v>
      </c>
      <c r="D15" s="160">
        <f>+D16+D25+D28+D31+D34+D37+D39+D42+D45+D46+D47+D49+D52+D58+D59+D64+D69+D72+D75+D78+D80+D83</f>
        <v>6124678</v>
      </c>
      <c r="E15" s="160">
        <f t="shared" ref="E15:J15" si="4">+E16+E25+E28+E31+E34+E37+E39+E42+E45+E46+E47+E49+E52+E58+E59+E64+E69+E72+E75+E78+E80+E83</f>
        <v>31749</v>
      </c>
      <c r="F15" s="160">
        <f t="shared" si="4"/>
        <v>949508</v>
      </c>
      <c r="G15" s="160">
        <f t="shared" si="4"/>
        <v>182475</v>
      </c>
      <c r="H15" s="160">
        <f t="shared" si="4"/>
        <v>373071</v>
      </c>
      <c r="I15" s="160">
        <f t="shared" si="4"/>
        <v>357039</v>
      </c>
      <c r="J15" s="160">
        <f t="shared" si="4"/>
        <v>1038406</v>
      </c>
      <c r="K15" s="160">
        <f>+K16+K25+K28+K31+K34+K37+K39+K42+K45+K46+K47+K49+K52+K58+K59+K64+K69+K72+K75+K78+K80+K83</f>
        <v>37565856</v>
      </c>
      <c r="L15" s="452" t="s">
        <v>414</v>
      </c>
      <c r="M15" s="453"/>
    </row>
    <row r="16" spans="1:13">
      <c r="A16" s="227">
        <v>10</v>
      </c>
      <c r="B16" s="282" t="s">
        <v>382</v>
      </c>
      <c r="C16" s="73">
        <f t="shared" si="1"/>
        <v>878872</v>
      </c>
      <c r="D16" s="73">
        <f t="shared" ref="D16:J16" si="5">+D17+D18+D19+D20+D21+D22+D23+D24</f>
        <v>9050</v>
      </c>
      <c r="E16" s="73">
        <f t="shared" si="5"/>
        <v>1930</v>
      </c>
      <c r="F16" s="73">
        <f t="shared" si="5"/>
        <v>8640</v>
      </c>
      <c r="G16" s="73">
        <f t="shared" si="5"/>
        <v>5688</v>
      </c>
      <c r="H16" s="73">
        <f t="shared" si="5"/>
        <v>13438</v>
      </c>
      <c r="I16" s="73">
        <f t="shared" si="5"/>
        <v>88360</v>
      </c>
      <c r="J16" s="73">
        <f t="shared" si="5"/>
        <v>15543</v>
      </c>
      <c r="K16" s="73">
        <f>+K17+K18+K19+K20+K21+K22+K23+K24</f>
        <v>736223</v>
      </c>
      <c r="L16" s="450" t="s">
        <v>415</v>
      </c>
      <c r="M16" s="451"/>
    </row>
    <row r="17" spans="1:13">
      <c r="A17" s="375">
        <v>1010</v>
      </c>
      <c r="B17" s="283" t="s">
        <v>383</v>
      </c>
      <c r="C17" s="236">
        <f t="shared" si="1"/>
        <v>12571</v>
      </c>
      <c r="D17" s="236">
        <v>0</v>
      </c>
      <c r="E17" s="236">
        <v>33</v>
      </c>
      <c r="F17" s="236">
        <v>187</v>
      </c>
      <c r="G17" s="236">
        <v>112</v>
      </c>
      <c r="H17" s="236">
        <v>276</v>
      </c>
      <c r="I17" s="236">
        <v>1823</v>
      </c>
      <c r="J17" s="236">
        <v>272</v>
      </c>
      <c r="K17" s="236">
        <v>9868</v>
      </c>
      <c r="L17" s="448" t="s">
        <v>416</v>
      </c>
      <c r="M17" s="449"/>
    </row>
    <row r="18" spans="1:13">
      <c r="A18" s="376">
        <v>1030</v>
      </c>
      <c r="B18" s="284" t="s">
        <v>560</v>
      </c>
      <c r="C18" s="237">
        <f t="shared" si="1"/>
        <v>95676</v>
      </c>
      <c r="D18" s="237">
        <v>495</v>
      </c>
      <c r="E18" s="237">
        <v>20</v>
      </c>
      <c r="F18" s="237">
        <v>191</v>
      </c>
      <c r="G18" s="237">
        <v>0</v>
      </c>
      <c r="H18" s="237">
        <v>319</v>
      </c>
      <c r="I18" s="237">
        <v>12901</v>
      </c>
      <c r="J18" s="237">
        <v>18</v>
      </c>
      <c r="K18" s="237">
        <v>81732</v>
      </c>
      <c r="L18" s="443" t="s">
        <v>417</v>
      </c>
      <c r="M18" s="444"/>
    </row>
    <row r="19" spans="1:13">
      <c r="A19" s="375">
        <v>1050</v>
      </c>
      <c r="B19" s="283" t="s">
        <v>384</v>
      </c>
      <c r="C19" s="236">
        <f t="shared" si="1"/>
        <v>95617</v>
      </c>
      <c r="D19" s="236">
        <v>423</v>
      </c>
      <c r="E19" s="236">
        <v>107</v>
      </c>
      <c r="F19" s="236">
        <v>1132</v>
      </c>
      <c r="G19" s="236">
        <v>1413</v>
      </c>
      <c r="H19" s="236">
        <v>964</v>
      </c>
      <c r="I19" s="236">
        <v>29020</v>
      </c>
      <c r="J19" s="236">
        <v>755</v>
      </c>
      <c r="K19" s="236">
        <v>61803</v>
      </c>
      <c r="L19" s="448" t="s">
        <v>418</v>
      </c>
      <c r="M19" s="449"/>
    </row>
    <row r="20" spans="1:13">
      <c r="A20" s="376">
        <v>1061</v>
      </c>
      <c r="B20" s="284" t="s">
        <v>385</v>
      </c>
      <c r="C20" s="237">
        <f t="shared" si="1"/>
        <v>331998</v>
      </c>
      <c r="D20" s="237">
        <v>53</v>
      </c>
      <c r="E20" s="237">
        <v>450</v>
      </c>
      <c r="F20" s="237">
        <v>2904</v>
      </c>
      <c r="G20" s="237">
        <v>2086</v>
      </c>
      <c r="H20" s="237">
        <v>3097</v>
      </c>
      <c r="I20" s="237">
        <v>11884</v>
      </c>
      <c r="J20" s="237">
        <v>4932</v>
      </c>
      <c r="K20" s="237">
        <v>306592</v>
      </c>
      <c r="L20" s="443" t="s">
        <v>419</v>
      </c>
      <c r="M20" s="444"/>
    </row>
    <row r="21" spans="1:13">
      <c r="A21" s="375">
        <v>1071</v>
      </c>
      <c r="B21" s="283" t="s">
        <v>386</v>
      </c>
      <c r="C21" s="236">
        <f t="shared" si="1"/>
        <v>301759</v>
      </c>
      <c r="D21" s="236">
        <v>7821</v>
      </c>
      <c r="E21" s="236">
        <v>1104</v>
      </c>
      <c r="F21" s="236">
        <v>3073</v>
      </c>
      <c r="G21" s="236">
        <v>1441</v>
      </c>
      <c r="H21" s="236">
        <v>7182</v>
      </c>
      <c r="I21" s="236">
        <v>30167</v>
      </c>
      <c r="J21" s="236">
        <v>8617</v>
      </c>
      <c r="K21" s="236">
        <v>242354</v>
      </c>
      <c r="L21" s="448" t="s">
        <v>420</v>
      </c>
      <c r="M21" s="449"/>
    </row>
    <row r="22" spans="1:13">
      <c r="A22" s="376">
        <v>1073</v>
      </c>
      <c r="B22" s="284" t="s">
        <v>492</v>
      </c>
      <c r="C22" s="237">
        <f t="shared" si="1"/>
        <v>7143</v>
      </c>
      <c r="D22" s="237">
        <v>144</v>
      </c>
      <c r="E22" s="237">
        <v>82</v>
      </c>
      <c r="F22" s="237">
        <v>129</v>
      </c>
      <c r="G22" s="237">
        <v>0</v>
      </c>
      <c r="H22" s="237">
        <v>373</v>
      </c>
      <c r="I22" s="237">
        <v>916</v>
      </c>
      <c r="J22" s="237">
        <v>113</v>
      </c>
      <c r="K22" s="237">
        <v>5386</v>
      </c>
      <c r="L22" s="443" t="s">
        <v>421</v>
      </c>
      <c r="M22" s="444"/>
    </row>
    <row r="23" spans="1:13">
      <c r="A23" s="375">
        <v>1079</v>
      </c>
      <c r="B23" s="283" t="s">
        <v>494</v>
      </c>
      <c r="C23" s="236">
        <f t="shared" si="1"/>
        <v>27225</v>
      </c>
      <c r="D23" s="236">
        <v>114</v>
      </c>
      <c r="E23" s="236">
        <v>119</v>
      </c>
      <c r="F23" s="236">
        <v>757</v>
      </c>
      <c r="G23" s="236">
        <v>636</v>
      </c>
      <c r="H23" s="236">
        <v>1019</v>
      </c>
      <c r="I23" s="236">
        <v>1365</v>
      </c>
      <c r="J23" s="236">
        <v>836</v>
      </c>
      <c r="K23" s="236">
        <v>22379</v>
      </c>
      <c r="L23" s="448" t="s">
        <v>493</v>
      </c>
      <c r="M23" s="449"/>
    </row>
    <row r="24" spans="1:13">
      <c r="A24" s="376">
        <v>1080</v>
      </c>
      <c r="B24" s="284" t="s">
        <v>387</v>
      </c>
      <c r="C24" s="237">
        <f t="shared" si="1"/>
        <v>6883</v>
      </c>
      <c r="D24" s="237">
        <v>0</v>
      </c>
      <c r="E24" s="237">
        <v>15</v>
      </c>
      <c r="F24" s="237">
        <v>267</v>
      </c>
      <c r="G24" s="237">
        <v>0</v>
      </c>
      <c r="H24" s="237">
        <v>208</v>
      </c>
      <c r="I24" s="237">
        <v>284</v>
      </c>
      <c r="J24" s="237">
        <v>0</v>
      </c>
      <c r="K24" s="237">
        <v>6109</v>
      </c>
      <c r="L24" s="443" t="s">
        <v>422</v>
      </c>
      <c r="M24" s="444"/>
    </row>
    <row r="25" spans="1:13">
      <c r="A25" s="228">
        <v>11</v>
      </c>
      <c r="B25" s="285" t="s">
        <v>388</v>
      </c>
      <c r="C25" s="238">
        <f t="shared" ref="C25:J25" si="6">+C26+C27</f>
        <v>293581</v>
      </c>
      <c r="D25" s="238">
        <f t="shared" si="6"/>
        <v>1008</v>
      </c>
      <c r="E25" s="238">
        <f t="shared" si="6"/>
        <v>1877</v>
      </c>
      <c r="F25" s="238">
        <f t="shared" si="6"/>
        <v>8144</v>
      </c>
      <c r="G25" s="238">
        <f t="shared" si="6"/>
        <v>4581</v>
      </c>
      <c r="H25" s="238">
        <f t="shared" si="6"/>
        <v>5553</v>
      </c>
      <c r="I25" s="238">
        <f t="shared" si="6"/>
        <v>8825</v>
      </c>
      <c r="J25" s="238">
        <f t="shared" si="6"/>
        <v>10643</v>
      </c>
      <c r="K25" s="238">
        <f>+K26+K27</f>
        <v>252950</v>
      </c>
      <c r="L25" s="445" t="s">
        <v>423</v>
      </c>
      <c r="M25" s="446"/>
    </row>
    <row r="26" spans="1:13" ht="15" customHeight="1">
      <c r="A26" s="376">
        <v>1105</v>
      </c>
      <c r="B26" s="284" t="s">
        <v>496</v>
      </c>
      <c r="C26" s="237">
        <f t="shared" si="1"/>
        <v>173866</v>
      </c>
      <c r="D26" s="237">
        <v>0</v>
      </c>
      <c r="E26" s="237">
        <v>359</v>
      </c>
      <c r="F26" s="237">
        <v>4038</v>
      </c>
      <c r="G26" s="237">
        <v>1191</v>
      </c>
      <c r="H26" s="237">
        <v>1285</v>
      </c>
      <c r="I26" s="237">
        <v>5388</v>
      </c>
      <c r="J26" s="237">
        <v>1655</v>
      </c>
      <c r="K26" s="237">
        <v>159950</v>
      </c>
      <c r="L26" s="443" t="s">
        <v>495</v>
      </c>
      <c r="M26" s="444"/>
    </row>
    <row r="27" spans="1:13">
      <c r="A27" s="375">
        <v>1106</v>
      </c>
      <c r="B27" s="283" t="s">
        <v>497</v>
      </c>
      <c r="C27" s="236">
        <f t="shared" si="1"/>
        <v>119715</v>
      </c>
      <c r="D27" s="236">
        <v>1008</v>
      </c>
      <c r="E27" s="236">
        <v>1518</v>
      </c>
      <c r="F27" s="236">
        <v>4106</v>
      </c>
      <c r="G27" s="236">
        <v>3390</v>
      </c>
      <c r="H27" s="236">
        <v>4268</v>
      </c>
      <c r="I27" s="236">
        <v>3437</v>
      </c>
      <c r="J27" s="236">
        <v>8988</v>
      </c>
      <c r="K27" s="236">
        <v>93000</v>
      </c>
      <c r="L27" s="448" t="s">
        <v>424</v>
      </c>
      <c r="M27" s="449"/>
    </row>
    <row r="28" spans="1:13">
      <c r="A28" s="227">
        <v>13</v>
      </c>
      <c r="B28" s="282" t="s">
        <v>389</v>
      </c>
      <c r="C28" s="235">
        <f>SUM(D28:K28)</f>
        <v>28740</v>
      </c>
      <c r="D28" s="235">
        <f t="shared" ref="D28:J28" si="7">+D29+D30</f>
        <v>85</v>
      </c>
      <c r="E28" s="235">
        <f t="shared" si="7"/>
        <v>104</v>
      </c>
      <c r="F28" s="235">
        <f t="shared" si="7"/>
        <v>365</v>
      </c>
      <c r="G28" s="235">
        <f t="shared" si="7"/>
        <v>7</v>
      </c>
      <c r="H28" s="235">
        <f t="shared" si="7"/>
        <v>670</v>
      </c>
      <c r="I28" s="235">
        <f t="shared" si="7"/>
        <v>358</v>
      </c>
      <c r="J28" s="235">
        <f t="shared" si="7"/>
        <v>285</v>
      </c>
      <c r="K28" s="235">
        <f>+K29+K30</f>
        <v>26866</v>
      </c>
      <c r="L28" s="450" t="s">
        <v>425</v>
      </c>
      <c r="M28" s="451"/>
    </row>
    <row r="29" spans="1:13">
      <c r="A29" s="375">
        <v>1392</v>
      </c>
      <c r="B29" s="283" t="s">
        <v>559</v>
      </c>
      <c r="C29" s="193">
        <f t="shared" si="1"/>
        <v>27442</v>
      </c>
      <c r="D29" s="193">
        <v>85</v>
      </c>
      <c r="E29" s="193">
        <v>67</v>
      </c>
      <c r="F29" s="193">
        <v>165</v>
      </c>
      <c r="G29" s="193">
        <v>7</v>
      </c>
      <c r="H29" s="193">
        <v>570</v>
      </c>
      <c r="I29" s="193">
        <v>358</v>
      </c>
      <c r="J29" s="193">
        <v>263</v>
      </c>
      <c r="K29" s="193">
        <v>25927</v>
      </c>
      <c r="L29" s="448" t="s">
        <v>426</v>
      </c>
      <c r="M29" s="449"/>
    </row>
    <row r="30" spans="1:13">
      <c r="A30" s="376" t="s">
        <v>620</v>
      </c>
      <c r="B30" s="284" t="s">
        <v>626</v>
      </c>
      <c r="C30" s="237">
        <f t="shared" si="1"/>
        <v>1298</v>
      </c>
      <c r="D30" s="237">
        <v>0</v>
      </c>
      <c r="E30" s="237">
        <v>37</v>
      </c>
      <c r="F30" s="237">
        <v>200</v>
      </c>
      <c r="G30" s="237">
        <v>0</v>
      </c>
      <c r="H30" s="237">
        <v>100</v>
      </c>
      <c r="I30" s="237">
        <v>0</v>
      </c>
      <c r="J30" s="237">
        <v>22</v>
      </c>
      <c r="K30" s="237">
        <v>939</v>
      </c>
      <c r="L30" s="443" t="s">
        <v>627</v>
      </c>
      <c r="M30" s="444"/>
    </row>
    <row r="31" spans="1:13">
      <c r="A31" s="228">
        <v>14</v>
      </c>
      <c r="B31" s="285" t="s">
        <v>390</v>
      </c>
      <c r="C31" s="238">
        <f t="shared" ref="C31:J31" si="8">+C32+C33</f>
        <v>336477</v>
      </c>
      <c r="D31" s="238">
        <f t="shared" si="8"/>
        <v>2528</v>
      </c>
      <c r="E31" s="238">
        <f t="shared" si="8"/>
        <v>1783</v>
      </c>
      <c r="F31" s="238">
        <f t="shared" si="8"/>
        <v>2920</v>
      </c>
      <c r="G31" s="238">
        <f t="shared" si="8"/>
        <v>1404</v>
      </c>
      <c r="H31" s="238">
        <f t="shared" si="8"/>
        <v>7181</v>
      </c>
      <c r="I31" s="238">
        <f t="shared" si="8"/>
        <v>1999</v>
      </c>
      <c r="J31" s="238">
        <f t="shared" si="8"/>
        <v>2417</v>
      </c>
      <c r="K31" s="238">
        <f>+K32+K33</f>
        <v>316245</v>
      </c>
      <c r="L31" s="445" t="s">
        <v>427</v>
      </c>
      <c r="M31" s="446"/>
    </row>
    <row r="32" spans="1:13" ht="15" customHeight="1">
      <c r="A32" s="376">
        <v>1411</v>
      </c>
      <c r="B32" s="284" t="s">
        <v>557</v>
      </c>
      <c r="C32" s="237">
        <f t="shared" si="1"/>
        <v>26912</v>
      </c>
      <c r="D32" s="237">
        <v>160</v>
      </c>
      <c r="E32" s="237">
        <v>34</v>
      </c>
      <c r="F32" s="237">
        <v>180</v>
      </c>
      <c r="G32" s="237">
        <v>33</v>
      </c>
      <c r="H32" s="237">
        <v>374</v>
      </c>
      <c r="I32" s="237">
        <v>273</v>
      </c>
      <c r="J32" s="237">
        <v>31</v>
      </c>
      <c r="K32" s="237">
        <v>25827</v>
      </c>
      <c r="L32" s="443" t="s">
        <v>558</v>
      </c>
      <c r="M32" s="444"/>
    </row>
    <row r="33" spans="1:13" ht="15" customHeight="1">
      <c r="A33" s="375">
        <v>1412</v>
      </c>
      <c r="B33" s="283" t="s">
        <v>556</v>
      </c>
      <c r="C33" s="236">
        <f t="shared" si="1"/>
        <v>309565</v>
      </c>
      <c r="D33" s="236">
        <v>2368</v>
      </c>
      <c r="E33" s="236">
        <v>1749</v>
      </c>
      <c r="F33" s="236">
        <v>2740</v>
      </c>
      <c r="G33" s="236">
        <v>1371</v>
      </c>
      <c r="H33" s="236">
        <v>6807</v>
      </c>
      <c r="I33" s="236">
        <v>1726</v>
      </c>
      <c r="J33" s="236">
        <v>2386</v>
      </c>
      <c r="K33" s="236">
        <v>290418</v>
      </c>
      <c r="L33" s="448" t="s">
        <v>561</v>
      </c>
      <c r="M33" s="449"/>
    </row>
    <row r="34" spans="1:13">
      <c r="A34" s="227">
        <v>15</v>
      </c>
      <c r="B34" s="282" t="s">
        <v>555</v>
      </c>
      <c r="C34" s="235">
        <f t="shared" ref="C34:J34" si="9">+C35+C36</f>
        <v>7069</v>
      </c>
      <c r="D34" s="235">
        <f t="shared" si="9"/>
        <v>1</v>
      </c>
      <c r="E34" s="235">
        <f t="shared" si="9"/>
        <v>4</v>
      </c>
      <c r="F34" s="235">
        <f t="shared" si="9"/>
        <v>8</v>
      </c>
      <c r="G34" s="235">
        <f t="shared" si="9"/>
        <v>35</v>
      </c>
      <c r="H34" s="235">
        <f t="shared" si="9"/>
        <v>41</v>
      </c>
      <c r="I34" s="235">
        <f t="shared" si="9"/>
        <v>28</v>
      </c>
      <c r="J34" s="235">
        <f t="shared" si="9"/>
        <v>9</v>
      </c>
      <c r="K34" s="235">
        <f>+K35+K36</f>
        <v>6943</v>
      </c>
      <c r="L34" s="450" t="s">
        <v>428</v>
      </c>
      <c r="M34" s="451"/>
    </row>
    <row r="35" spans="1:13">
      <c r="A35" s="375" t="s">
        <v>394</v>
      </c>
      <c r="B35" s="283" t="s">
        <v>554</v>
      </c>
      <c r="C35" s="236">
        <f t="shared" si="1"/>
        <v>84</v>
      </c>
      <c r="D35" s="236">
        <v>0</v>
      </c>
      <c r="E35" s="236">
        <v>3</v>
      </c>
      <c r="F35" s="236">
        <v>8</v>
      </c>
      <c r="G35" s="236">
        <v>29</v>
      </c>
      <c r="H35" s="236">
        <v>35</v>
      </c>
      <c r="I35" s="236">
        <v>0</v>
      </c>
      <c r="J35" s="236">
        <v>9</v>
      </c>
      <c r="K35" s="236">
        <v>0</v>
      </c>
      <c r="L35" s="448" t="s">
        <v>429</v>
      </c>
      <c r="M35" s="449"/>
    </row>
    <row r="36" spans="1:13" ht="15" customHeight="1">
      <c r="A36" s="376">
        <v>1520</v>
      </c>
      <c r="B36" s="284" t="s">
        <v>391</v>
      </c>
      <c r="C36" s="237">
        <f t="shared" si="1"/>
        <v>6985</v>
      </c>
      <c r="D36" s="237">
        <v>1</v>
      </c>
      <c r="E36" s="237">
        <v>1</v>
      </c>
      <c r="F36" s="237">
        <v>0</v>
      </c>
      <c r="G36" s="237">
        <v>6</v>
      </c>
      <c r="H36" s="237">
        <v>6</v>
      </c>
      <c r="I36" s="237">
        <v>28</v>
      </c>
      <c r="J36" s="237">
        <v>0</v>
      </c>
      <c r="K36" s="237">
        <v>6943</v>
      </c>
      <c r="L36" s="443" t="s">
        <v>430</v>
      </c>
      <c r="M36" s="444"/>
    </row>
    <row r="37" spans="1:13" ht="33.75">
      <c r="A37" s="228">
        <v>16</v>
      </c>
      <c r="B37" s="285" t="s">
        <v>551</v>
      </c>
      <c r="C37" s="238">
        <f t="shared" ref="C37:J37" si="10">+C38</f>
        <v>330925</v>
      </c>
      <c r="D37" s="238">
        <f t="shared" si="10"/>
        <v>1494</v>
      </c>
      <c r="E37" s="238">
        <f t="shared" si="10"/>
        <v>782</v>
      </c>
      <c r="F37" s="238">
        <f t="shared" si="10"/>
        <v>4473</v>
      </c>
      <c r="G37" s="238">
        <f t="shared" si="10"/>
        <v>1302</v>
      </c>
      <c r="H37" s="238">
        <f t="shared" si="10"/>
        <v>6565</v>
      </c>
      <c r="I37" s="238">
        <f t="shared" si="10"/>
        <v>378</v>
      </c>
      <c r="J37" s="238">
        <f t="shared" si="10"/>
        <v>7365</v>
      </c>
      <c r="K37" s="238">
        <f>+K38</f>
        <v>308566</v>
      </c>
      <c r="L37" s="445" t="s">
        <v>552</v>
      </c>
      <c r="M37" s="446"/>
    </row>
    <row r="38" spans="1:13" ht="15" customHeight="1">
      <c r="A38" s="376">
        <v>1622</v>
      </c>
      <c r="B38" s="284" t="s">
        <v>550</v>
      </c>
      <c r="C38" s="237">
        <f t="shared" si="1"/>
        <v>330925</v>
      </c>
      <c r="D38" s="237">
        <v>1494</v>
      </c>
      <c r="E38" s="237">
        <v>782</v>
      </c>
      <c r="F38" s="237">
        <v>4473</v>
      </c>
      <c r="G38" s="237">
        <v>1302</v>
      </c>
      <c r="H38" s="237">
        <v>6565</v>
      </c>
      <c r="I38" s="237">
        <v>378</v>
      </c>
      <c r="J38" s="237">
        <v>7365</v>
      </c>
      <c r="K38" s="237">
        <v>308566</v>
      </c>
      <c r="L38" s="443" t="s">
        <v>553</v>
      </c>
      <c r="M38" s="444"/>
    </row>
    <row r="39" spans="1:13">
      <c r="A39" s="228">
        <v>17</v>
      </c>
      <c r="B39" s="285" t="s">
        <v>549</v>
      </c>
      <c r="C39" s="238">
        <f t="shared" ref="C39:J39" si="11">+C40+C41</f>
        <v>57669</v>
      </c>
      <c r="D39" s="238">
        <f t="shared" si="11"/>
        <v>615</v>
      </c>
      <c r="E39" s="238">
        <f t="shared" si="11"/>
        <v>311</v>
      </c>
      <c r="F39" s="238">
        <f t="shared" si="11"/>
        <v>1788</v>
      </c>
      <c r="G39" s="238">
        <f t="shared" si="11"/>
        <v>166</v>
      </c>
      <c r="H39" s="238">
        <f t="shared" si="11"/>
        <v>850</v>
      </c>
      <c r="I39" s="238">
        <f t="shared" si="11"/>
        <v>670</v>
      </c>
      <c r="J39" s="238">
        <f t="shared" si="11"/>
        <v>1321</v>
      </c>
      <c r="K39" s="238">
        <f>+K40+K41</f>
        <v>51948</v>
      </c>
      <c r="L39" s="445" t="s">
        <v>431</v>
      </c>
      <c r="M39" s="446"/>
    </row>
    <row r="40" spans="1:13" ht="15" customHeight="1">
      <c r="A40" s="376">
        <v>1702</v>
      </c>
      <c r="B40" s="284" t="s">
        <v>392</v>
      </c>
      <c r="C40" s="237">
        <f t="shared" si="1"/>
        <v>43274</v>
      </c>
      <c r="D40" s="237">
        <v>603</v>
      </c>
      <c r="E40" s="237">
        <v>37</v>
      </c>
      <c r="F40" s="237">
        <v>590</v>
      </c>
      <c r="G40" s="237">
        <v>14</v>
      </c>
      <c r="H40" s="237">
        <v>531</v>
      </c>
      <c r="I40" s="237">
        <v>0</v>
      </c>
      <c r="J40" s="237">
        <v>167</v>
      </c>
      <c r="K40" s="237">
        <v>41332</v>
      </c>
      <c r="L40" s="443" t="s">
        <v>548</v>
      </c>
      <c r="M40" s="444"/>
    </row>
    <row r="41" spans="1:13">
      <c r="A41" s="375">
        <v>1709</v>
      </c>
      <c r="B41" s="283" t="s">
        <v>393</v>
      </c>
      <c r="C41" s="236">
        <f t="shared" si="1"/>
        <v>14395</v>
      </c>
      <c r="D41" s="236">
        <v>12</v>
      </c>
      <c r="E41" s="236">
        <v>274</v>
      </c>
      <c r="F41" s="236">
        <v>1198</v>
      </c>
      <c r="G41" s="236">
        <v>152</v>
      </c>
      <c r="H41" s="236">
        <v>319</v>
      </c>
      <c r="I41" s="236">
        <v>670</v>
      </c>
      <c r="J41" s="236">
        <v>1154</v>
      </c>
      <c r="K41" s="236">
        <v>10616</v>
      </c>
      <c r="L41" s="448" t="s">
        <v>432</v>
      </c>
      <c r="M41" s="449"/>
    </row>
    <row r="42" spans="1:13">
      <c r="A42" s="227">
        <v>18</v>
      </c>
      <c r="B42" s="282" t="s">
        <v>619</v>
      </c>
      <c r="C42" s="235">
        <f t="shared" ref="C42:J42" si="12">+C43+C44</f>
        <v>344997</v>
      </c>
      <c r="D42" s="235">
        <f t="shared" si="12"/>
        <v>50668</v>
      </c>
      <c r="E42" s="235">
        <f t="shared" si="12"/>
        <v>1704</v>
      </c>
      <c r="F42" s="235">
        <f t="shared" si="12"/>
        <v>5374</v>
      </c>
      <c r="G42" s="235">
        <f t="shared" si="12"/>
        <v>5324</v>
      </c>
      <c r="H42" s="235">
        <f t="shared" si="12"/>
        <v>8874</v>
      </c>
      <c r="I42" s="235">
        <f t="shared" si="12"/>
        <v>938</v>
      </c>
      <c r="J42" s="235">
        <f t="shared" si="12"/>
        <v>1851</v>
      </c>
      <c r="K42" s="235">
        <f>+K43+K44</f>
        <v>270264</v>
      </c>
      <c r="L42" s="450" t="s">
        <v>433</v>
      </c>
      <c r="M42" s="451"/>
    </row>
    <row r="43" spans="1:13">
      <c r="A43" s="375">
        <v>1811</v>
      </c>
      <c r="B43" s="283" t="s">
        <v>392</v>
      </c>
      <c r="C43" s="236">
        <f t="shared" si="1"/>
        <v>328363</v>
      </c>
      <c r="D43" s="236">
        <v>50668</v>
      </c>
      <c r="E43" s="236">
        <v>1627</v>
      </c>
      <c r="F43" s="236">
        <v>5374</v>
      </c>
      <c r="G43" s="236">
        <v>5302</v>
      </c>
      <c r="H43" s="236">
        <v>8840</v>
      </c>
      <c r="I43" s="236">
        <v>938</v>
      </c>
      <c r="J43" s="236">
        <v>1804</v>
      </c>
      <c r="K43" s="236">
        <v>253810</v>
      </c>
      <c r="L43" s="479" t="s">
        <v>434</v>
      </c>
      <c r="M43" s="480"/>
    </row>
    <row r="44" spans="1:13" ht="15" customHeight="1">
      <c r="A44" s="376">
        <v>1820</v>
      </c>
      <c r="B44" s="284" t="s">
        <v>393</v>
      </c>
      <c r="C44" s="237">
        <f t="shared" si="1"/>
        <v>16634</v>
      </c>
      <c r="D44" s="237">
        <v>0</v>
      </c>
      <c r="E44" s="237">
        <v>77</v>
      </c>
      <c r="F44" s="237">
        <v>0</v>
      </c>
      <c r="G44" s="237">
        <v>22</v>
      </c>
      <c r="H44" s="237">
        <v>34</v>
      </c>
      <c r="I44" s="237">
        <v>0</v>
      </c>
      <c r="J44" s="237">
        <v>47</v>
      </c>
      <c r="K44" s="237">
        <v>16454</v>
      </c>
      <c r="L44" s="443" t="s">
        <v>435</v>
      </c>
      <c r="M44" s="444"/>
    </row>
    <row r="45" spans="1:13">
      <c r="A45" s="228">
        <v>19</v>
      </c>
      <c r="B45" s="285" t="s">
        <v>547</v>
      </c>
      <c r="C45" s="369">
        <f t="shared" si="1"/>
        <v>12220072</v>
      </c>
      <c r="D45" s="369">
        <v>1684249</v>
      </c>
      <c r="E45" s="369">
        <v>58</v>
      </c>
      <c r="F45" s="369">
        <v>20544</v>
      </c>
      <c r="G45" s="369">
        <v>11476</v>
      </c>
      <c r="H45" s="369">
        <v>33872</v>
      </c>
      <c r="I45" s="369">
        <v>15198</v>
      </c>
      <c r="J45" s="369">
        <v>42082</v>
      </c>
      <c r="K45" s="369">
        <v>10412593</v>
      </c>
      <c r="L45" s="445" t="s">
        <v>436</v>
      </c>
      <c r="M45" s="446"/>
    </row>
    <row r="46" spans="1:13">
      <c r="A46" s="227">
        <v>20</v>
      </c>
      <c r="B46" s="282" t="s">
        <v>546</v>
      </c>
      <c r="C46" s="235">
        <f t="shared" si="1"/>
        <v>10971049</v>
      </c>
      <c r="D46" s="235">
        <v>1342657</v>
      </c>
      <c r="E46" s="235">
        <v>5320</v>
      </c>
      <c r="F46" s="235">
        <v>353832</v>
      </c>
      <c r="G46" s="235">
        <v>49143</v>
      </c>
      <c r="H46" s="235">
        <v>141305</v>
      </c>
      <c r="I46" s="235">
        <v>169266</v>
      </c>
      <c r="J46" s="235">
        <v>163057</v>
      </c>
      <c r="K46" s="235">
        <v>8746469</v>
      </c>
      <c r="L46" s="450" t="s">
        <v>437</v>
      </c>
      <c r="M46" s="451"/>
    </row>
    <row r="47" spans="1:13" ht="22.5">
      <c r="A47" s="228">
        <v>21</v>
      </c>
      <c r="B47" s="285" t="s">
        <v>541</v>
      </c>
      <c r="C47" s="238">
        <f t="shared" ref="C47:J47" si="13">+C48</f>
        <v>13072</v>
      </c>
      <c r="D47" s="238">
        <f t="shared" si="13"/>
        <v>238</v>
      </c>
      <c r="E47" s="238">
        <f t="shared" si="13"/>
        <v>0</v>
      </c>
      <c r="F47" s="238">
        <f t="shared" si="13"/>
        <v>82</v>
      </c>
      <c r="G47" s="238">
        <f t="shared" si="13"/>
        <v>0</v>
      </c>
      <c r="H47" s="238">
        <f t="shared" si="13"/>
        <v>0</v>
      </c>
      <c r="I47" s="238">
        <f t="shared" si="13"/>
        <v>11276</v>
      </c>
      <c r="J47" s="238">
        <f t="shared" si="13"/>
        <v>208</v>
      </c>
      <c r="K47" s="238">
        <f>+K48</f>
        <v>1268</v>
      </c>
      <c r="L47" s="445" t="s">
        <v>539</v>
      </c>
      <c r="M47" s="446"/>
    </row>
    <row r="48" spans="1:13" ht="15" customHeight="1">
      <c r="A48" s="376">
        <v>2100</v>
      </c>
      <c r="B48" s="284" t="s">
        <v>542</v>
      </c>
      <c r="C48" s="237">
        <f t="shared" si="1"/>
        <v>13072</v>
      </c>
      <c r="D48" s="237">
        <v>238</v>
      </c>
      <c r="E48" s="237">
        <v>0</v>
      </c>
      <c r="F48" s="237">
        <v>82</v>
      </c>
      <c r="G48" s="237">
        <v>0</v>
      </c>
      <c r="H48" s="237">
        <v>0</v>
      </c>
      <c r="I48" s="237">
        <v>11276</v>
      </c>
      <c r="J48" s="237">
        <v>208</v>
      </c>
      <c r="K48" s="237">
        <v>1268</v>
      </c>
      <c r="L48" s="443" t="s">
        <v>538</v>
      </c>
      <c r="M48" s="444"/>
    </row>
    <row r="49" spans="1:13">
      <c r="A49" s="228">
        <v>22</v>
      </c>
      <c r="B49" s="285" t="s">
        <v>543</v>
      </c>
      <c r="C49" s="238">
        <f t="shared" ref="C49:J49" si="14">+C50+C51</f>
        <v>1321548</v>
      </c>
      <c r="D49" s="238">
        <f t="shared" si="14"/>
        <v>1987</v>
      </c>
      <c r="E49" s="238">
        <f t="shared" si="14"/>
        <v>2262</v>
      </c>
      <c r="F49" s="238">
        <f t="shared" si="14"/>
        <v>15214</v>
      </c>
      <c r="G49" s="238">
        <f t="shared" si="14"/>
        <v>2192</v>
      </c>
      <c r="H49" s="238">
        <f t="shared" si="14"/>
        <v>15944</v>
      </c>
      <c r="I49" s="238">
        <f t="shared" si="14"/>
        <v>5198</v>
      </c>
      <c r="J49" s="238">
        <f t="shared" si="14"/>
        <v>6563</v>
      </c>
      <c r="K49" s="238">
        <f>+K50+K51</f>
        <v>1272188</v>
      </c>
      <c r="L49" s="445" t="s">
        <v>438</v>
      </c>
      <c r="M49" s="446"/>
    </row>
    <row r="50" spans="1:13" ht="15" customHeight="1">
      <c r="A50" s="376">
        <v>2211</v>
      </c>
      <c r="B50" s="284" t="s">
        <v>544</v>
      </c>
      <c r="C50" s="237">
        <f t="shared" si="1"/>
        <v>1395</v>
      </c>
      <c r="D50" s="237">
        <v>1</v>
      </c>
      <c r="E50" s="237">
        <v>8</v>
      </c>
      <c r="F50" s="237">
        <v>90</v>
      </c>
      <c r="G50" s="237">
        <v>0</v>
      </c>
      <c r="H50" s="237">
        <v>7</v>
      </c>
      <c r="I50" s="237">
        <v>1</v>
      </c>
      <c r="J50" s="237">
        <v>10</v>
      </c>
      <c r="K50" s="237">
        <v>1278</v>
      </c>
      <c r="L50" s="443" t="s">
        <v>540</v>
      </c>
      <c r="M50" s="444"/>
    </row>
    <row r="51" spans="1:13">
      <c r="A51" s="375">
        <v>2220</v>
      </c>
      <c r="B51" s="283" t="s">
        <v>395</v>
      </c>
      <c r="C51" s="236">
        <f t="shared" si="1"/>
        <v>1320153</v>
      </c>
      <c r="D51" s="236">
        <v>1986</v>
      </c>
      <c r="E51" s="236">
        <v>2254</v>
      </c>
      <c r="F51" s="236">
        <v>15124</v>
      </c>
      <c r="G51" s="236">
        <v>2192</v>
      </c>
      <c r="H51" s="236">
        <v>15937</v>
      </c>
      <c r="I51" s="236">
        <v>5197</v>
      </c>
      <c r="J51" s="236">
        <v>6553</v>
      </c>
      <c r="K51" s="236">
        <v>1270910</v>
      </c>
      <c r="L51" s="448" t="s">
        <v>439</v>
      </c>
      <c r="M51" s="449"/>
    </row>
    <row r="52" spans="1:13">
      <c r="A52" s="227">
        <v>23</v>
      </c>
      <c r="B52" s="282" t="s">
        <v>545</v>
      </c>
      <c r="C52" s="235">
        <f t="shared" si="1"/>
        <v>6118011</v>
      </c>
      <c r="D52" s="235">
        <f t="shared" ref="D52:J52" si="15">+D53+D54+D55+D56+D57</f>
        <v>26087</v>
      </c>
      <c r="E52" s="235">
        <f t="shared" si="15"/>
        <v>6377</v>
      </c>
      <c r="F52" s="235">
        <f t="shared" si="15"/>
        <v>146258</v>
      </c>
      <c r="G52" s="235">
        <f t="shared" si="15"/>
        <v>93780</v>
      </c>
      <c r="H52" s="235">
        <f t="shared" si="15"/>
        <v>81902</v>
      </c>
      <c r="I52" s="235">
        <f t="shared" si="15"/>
        <v>32159</v>
      </c>
      <c r="J52" s="235">
        <f t="shared" si="15"/>
        <v>424428</v>
      </c>
      <c r="K52" s="235">
        <f>+K53+K54+K55+K56+K57</f>
        <v>5307020</v>
      </c>
      <c r="L52" s="450" t="s">
        <v>440</v>
      </c>
      <c r="M52" s="451"/>
    </row>
    <row r="53" spans="1:13">
      <c r="A53" s="375">
        <v>2310</v>
      </c>
      <c r="B53" s="283" t="s">
        <v>396</v>
      </c>
      <c r="C53" s="236">
        <f t="shared" si="1"/>
        <v>113635</v>
      </c>
      <c r="D53" s="236">
        <v>344</v>
      </c>
      <c r="E53" s="236">
        <v>248</v>
      </c>
      <c r="F53" s="236">
        <v>1602</v>
      </c>
      <c r="G53" s="236">
        <v>78</v>
      </c>
      <c r="H53" s="236">
        <v>1561</v>
      </c>
      <c r="I53" s="236">
        <v>10</v>
      </c>
      <c r="J53" s="236">
        <v>1487</v>
      </c>
      <c r="K53" s="236">
        <v>108305</v>
      </c>
      <c r="L53" s="448" t="s">
        <v>441</v>
      </c>
      <c r="M53" s="449"/>
    </row>
    <row r="54" spans="1:13" ht="15" customHeight="1">
      <c r="A54" s="376">
        <v>2394</v>
      </c>
      <c r="B54" s="284" t="s">
        <v>397</v>
      </c>
      <c r="C54" s="237">
        <f t="shared" si="1"/>
        <v>616246</v>
      </c>
      <c r="D54" s="237">
        <v>7822</v>
      </c>
      <c r="E54" s="237">
        <v>805</v>
      </c>
      <c r="F54" s="237">
        <v>48640</v>
      </c>
      <c r="G54" s="237">
        <v>18424</v>
      </c>
      <c r="H54" s="237">
        <v>58709</v>
      </c>
      <c r="I54" s="237">
        <v>14455</v>
      </c>
      <c r="J54" s="237">
        <v>134526</v>
      </c>
      <c r="K54" s="237">
        <v>332865</v>
      </c>
      <c r="L54" s="443" t="s">
        <v>442</v>
      </c>
      <c r="M54" s="444"/>
    </row>
    <row r="55" spans="1:13">
      <c r="A55" s="375">
        <v>2395</v>
      </c>
      <c r="B55" s="283" t="s">
        <v>535</v>
      </c>
      <c r="C55" s="236">
        <f t="shared" si="1"/>
        <v>4826524</v>
      </c>
      <c r="D55" s="236">
        <v>17005</v>
      </c>
      <c r="E55" s="236">
        <v>4585</v>
      </c>
      <c r="F55" s="236">
        <v>83632</v>
      </c>
      <c r="G55" s="236">
        <v>74952</v>
      </c>
      <c r="H55" s="236">
        <v>19218</v>
      </c>
      <c r="I55" s="236">
        <v>17577</v>
      </c>
      <c r="J55" s="236">
        <v>280607</v>
      </c>
      <c r="K55" s="236">
        <v>4328948</v>
      </c>
      <c r="L55" s="448" t="s">
        <v>443</v>
      </c>
      <c r="M55" s="449"/>
    </row>
    <row r="56" spans="1:13" ht="15" customHeight="1">
      <c r="A56" s="376">
        <v>2396</v>
      </c>
      <c r="B56" s="284" t="s">
        <v>398</v>
      </c>
      <c r="C56" s="237">
        <f t="shared" si="1"/>
        <v>93782</v>
      </c>
      <c r="D56" s="237">
        <v>346</v>
      </c>
      <c r="E56" s="237">
        <v>247</v>
      </c>
      <c r="F56" s="237">
        <v>2019</v>
      </c>
      <c r="G56" s="237">
        <v>323</v>
      </c>
      <c r="H56" s="237">
        <v>1487</v>
      </c>
      <c r="I56" s="237">
        <v>117</v>
      </c>
      <c r="J56" s="237">
        <v>2890</v>
      </c>
      <c r="K56" s="237">
        <v>86353</v>
      </c>
      <c r="L56" s="443" t="s">
        <v>444</v>
      </c>
      <c r="M56" s="444"/>
    </row>
    <row r="57" spans="1:13">
      <c r="A57" s="375">
        <v>2399</v>
      </c>
      <c r="B57" s="283" t="s">
        <v>534</v>
      </c>
      <c r="C57" s="236">
        <f t="shared" si="1"/>
        <v>467824</v>
      </c>
      <c r="D57" s="236">
        <v>570</v>
      </c>
      <c r="E57" s="236">
        <v>492</v>
      </c>
      <c r="F57" s="236">
        <v>10365</v>
      </c>
      <c r="G57" s="236">
        <v>3</v>
      </c>
      <c r="H57" s="236">
        <v>927</v>
      </c>
      <c r="I57" s="236">
        <v>0</v>
      </c>
      <c r="J57" s="236">
        <v>4918</v>
      </c>
      <c r="K57" s="236">
        <v>450549</v>
      </c>
      <c r="L57" s="448" t="s">
        <v>533</v>
      </c>
      <c r="M57" s="449"/>
    </row>
    <row r="58" spans="1:13">
      <c r="A58" s="227">
        <v>24</v>
      </c>
      <c r="B58" s="282" t="s">
        <v>399</v>
      </c>
      <c r="C58" s="235">
        <f t="shared" si="1"/>
        <v>8185383</v>
      </c>
      <c r="D58" s="235">
        <v>2987933</v>
      </c>
      <c r="E58" s="235">
        <v>344</v>
      </c>
      <c r="F58" s="235">
        <v>297858</v>
      </c>
      <c r="G58" s="235">
        <v>152</v>
      </c>
      <c r="H58" s="235">
        <v>18852</v>
      </c>
      <c r="I58" s="235">
        <v>9405</v>
      </c>
      <c r="J58" s="235">
        <v>315442</v>
      </c>
      <c r="K58" s="235">
        <v>4555397</v>
      </c>
      <c r="L58" s="450" t="s">
        <v>445</v>
      </c>
      <c r="M58" s="451"/>
    </row>
    <row r="59" spans="1:13" ht="22.5">
      <c r="A59" s="228">
        <v>25</v>
      </c>
      <c r="B59" s="285" t="s">
        <v>536</v>
      </c>
      <c r="C59" s="238">
        <f t="shared" si="1"/>
        <v>3355636</v>
      </c>
      <c r="D59" s="238">
        <f t="shared" ref="D59:J59" si="16">+D60+D61+D62+D63</f>
        <v>14388</v>
      </c>
      <c r="E59" s="238">
        <f t="shared" si="16"/>
        <v>6208</v>
      </c>
      <c r="F59" s="238">
        <f t="shared" si="16"/>
        <v>48735</v>
      </c>
      <c r="G59" s="238">
        <f t="shared" si="16"/>
        <v>4745</v>
      </c>
      <c r="H59" s="238">
        <f t="shared" si="16"/>
        <v>24039</v>
      </c>
      <c r="I59" s="238">
        <f t="shared" si="16"/>
        <v>10661</v>
      </c>
      <c r="J59" s="238">
        <f t="shared" si="16"/>
        <v>35569</v>
      </c>
      <c r="K59" s="238">
        <f>+K60+K61+K62+K63</f>
        <v>3211291</v>
      </c>
      <c r="L59" s="445" t="s">
        <v>532</v>
      </c>
      <c r="M59" s="446"/>
    </row>
    <row r="60" spans="1:13" ht="15" customHeight="1">
      <c r="A60" s="376">
        <v>2511</v>
      </c>
      <c r="B60" s="284" t="s">
        <v>400</v>
      </c>
      <c r="C60" s="237">
        <f t="shared" si="1"/>
        <v>3269044</v>
      </c>
      <c r="D60" s="237">
        <v>11607</v>
      </c>
      <c r="E60" s="237">
        <v>6105</v>
      </c>
      <c r="F60" s="237">
        <v>35391</v>
      </c>
      <c r="G60" s="237">
        <v>4513</v>
      </c>
      <c r="H60" s="237">
        <v>22889</v>
      </c>
      <c r="I60" s="237">
        <v>10537</v>
      </c>
      <c r="J60" s="237">
        <v>30840</v>
      </c>
      <c r="K60" s="237">
        <v>3147162</v>
      </c>
      <c r="L60" s="443" t="s">
        <v>446</v>
      </c>
      <c r="M60" s="444"/>
    </row>
    <row r="61" spans="1:13">
      <c r="A61" s="375">
        <v>2591</v>
      </c>
      <c r="B61" s="283" t="s">
        <v>530</v>
      </c>
      <c r="C61" s="236">
        <f t="shared" si="1"/>
        <v>17934</v>
      </c>
      <c r="D61" s="236">
        <v>45</v>
      </c>
      <c r="E61" s="236">
        <v>49</v>
      </c>
      <c r="F61" s="236">
        <v>28</v>
      </c>
      <c r="G61" s="236">
        <v>156</v>
      </c>
      <c r="H61" s="236">
        <v>245</v>
      </c>
      <c r="I61" s="236">
        <v>16</v>
      </c>
      <c r="J61" s="236">
        <v>117</v>
      </c>
      <c r="K61" s="236">
        <v>17278</v>
      </c>
      <c r="L61" s="448" t="s">
        <v>531</v>
      </c>
      <c r="M61" s="449"/>
    </row>
    <row r="62" spans="1:13" ht="15" customHeight="1">
      <c r="A62" s="376">
        <v>2592</v>
      </c>
      <c r="B62" s="284" t="s">
        <v>537</v>
      </c>
      <c r="C62" s="237">
        <f t="shared" si="1"/>
        <v>27393</v>
      </c>
      <c r="D62" s="237">
        <v>2736</v>
      </c>
      <c r="E62" s="237">
        <v>32</v>
      </c>
      <c r="F62" s="237">
        <v>608</v>
      </c>
      <c r="G62" s="237">
        <v>63</v>
      </c>
      <c r="H62" s="237">
        <v>401</v>
      </c>
      <c r="I62" s="237">
        <v>100</v>
      </c>
      <c r="J62" s="237">
        <v>4423</v>
      </c>
      <c r="K62" s="237">
        <v>19030</v>
      </c>
      <c r="L62" s="443" t="s">
        <v>447</v>
      </c>
      <c r="M62" s="444"/>
    </row>
    <row r="63" spans="1:13">
      <c r="A63" s="375">
        <v>2599</v>
      </c>
      <c r="B63" s="283" t="s">
        <v>528</v>
      </c>
      <c r="C63" s="236">
        <f t="shared" si="1"/>
        <v>41265</v>
      </c>
      <c r="D63" s="236">
        <v>0</v>
      </c>
      <c r="E63" s="236">
        <v>22</v>
      </c>
      <c r="F63" s="236">
        <v>12708</v>
      </c>
      <c r="G63" s="236">
        <v>13</v>
      </c>
      <c r="H63" s="236">
        <v>504</v>
      </c>
      <c r="I63" s="236">
        <v>8</v>
      </c>
      <c r="J63" s="236">
        <v>189</v>
      </c>
      <c r="K63" s="236">
        <v>27821</v>
      </c>
      <c r="L63" s="448" t="s">
        <v>529</v>
      </c>
      <c r="M63" s="449"/>
    </row>
    <row r="64" spans="1:13">
      <c r="A64" s="227">
        <v>27</v>
      </c>
      <c r="B64" s="282" t="s">
        <v>401</v>
      </c>
      <c r="C64" s="235">
        <f t="shared" si="1"/>
        <v>1421733</v>
      </c>
      <c r="D64" s="235">
        <f t="shared" ref="D64:J64" si="17">+D65+D66+D67+D68</f>
        <v>9</v>
      </c>
      <c r="E64" s="235">
        <f t="shared" si="17"/>
        <v>545</v>
      </c>
      <c r="F64" s="235">
        <f t="shared" si="17"/>
        <v>1984</v>
      </c>
      <c r="G64" s="235">
        <f t="shared" si="17"/>
        <v>505</v>
      </c>
      <c r="H64" s="235">
        <f t="shared" si="17"/>
        <v>6540</v>
      </c>
      <c r="I64" s="235">
        <f t="shared" si="17"/>
        <v>82</v>
      </c>
      <c r="J64" s="235">
        <f t="shared" si="17"/>
        <v>7494</v>
      </c>
      <c r="K64" s="235">
        <f>+K65+K66+K67+K68</f>
        <v>1404574</v>
      </c>
      <c r="L64" s="450" t="s">
        <v>448</v>
      </c>
      <c r="M64" s="451"/>
    </row>
    <row r="65" spans="1:13" ht="15" customHeight="1">
      <c r="A65" s="375">
        <v>2710</v>
      </c>
      <c r="B65" s="283" t="s">
        <v>526</v>
      </c>
      <c r="C65" s="236">
        <f t="shared" si="1"/>
        <v>72610</v>
      </c>
      <c r="D65" s="236">
        <v>0</v>
      </c>
      <c r="E65" s="236">
        <v>167</v>
      </c>
      <c r="F65" s="236">
        <v>860</v>
      </c>
      <c r="G65" s="236">
        <v>93</v>
      </c>
      <c r="H65" s="236">
        <v>232</v>
      </c>
      <c r="I65" s="236">
        <v>35</v>
      </c>
      <c r="J65" s="236">
        <v>173</v>
      </c>
      <c r="K65" s="236">
        <v>71050</v>
      </c>
      <c r="L65" s="448" t="s">
        <v>527</v>
      </c>
      <c r="M65" s="449"/>
    </row>
    <row r="66" spans="1:13" ht="15" customHeight="1">
      <c r="A66" s="376">
        <v>2730</v>
      </c>
      <c r="B66" s="284" t="s">
        <v>525</v>
      </c>
      <c r="C66" s="237">
        <f t="shared" si="1"/>
        <v>1276986</v>
      </c>
      <c r="D66" s="237">
        <v>0</v>
      </c>
      <c r="E66" s="237">
        <v>211</v>
      </c>
      <c r="F66" s="237">
        <v>0</v>
      </c>
      <c r="G66" s="237">
        <v>365</v>
      </c>
      <c r="H66" s="237">
        <v>6035</v>
      </c>
      <c r="I66" s="237">
        <v>0</v>
      </c>
      <c r="J66" s="237">
        <v>5360</v>
      </c>
      <c r="K66" s="237">
        <v>1265015</v>
      </c>
      <c r="L66" s="443" t="s">
        <v>562</v>
      </c>
      <c r="M66" s="444"/>
    </row>
    <row r="67" spans="1:13">
      <c r="A67" s="375">
        <v>2740</v>
      </c>
      <c r="B67" s="283" t="s">
        <v>524</v>
      </c>
      <c r="C67" s="236">
        <f t="shared" si="1"/>
        <v>200</v>
      </c>
      <c r="D67" s="236">
        <v>0</v>
      </c>
      <c r="E67" s="236">
        <v>3</v>
      </c>
      <c r="F67" s="236">
        <v>7</v>
      </c>
      <c r="G67" s="236">
        <v>9</v>
      </c>
      <c r="H67" s="236">
        <v>21</v>
      </c>
      <c r="I67" s="236">
        <v>10</v>
      </c>
      <c r="J67" s="236">
        <v>10</v>
      </c>
      <c r="K67" s="236">
        <v>140</v>
      </c>
      <c r="L67" s="448" t="s">
        <v>449</v>
      </c>
      <c r="M67" s="449"/>
    </row>
    <row r="68" spans="1:13" ht="15" customHeight="1">
      <c r="A68" s="376">
        <v>2790</v>
      </c>
      <c r="B68" s="284" t="s">
        <v>523</v>
      </c>
      <c r="C68" s="237">
        <f t="shared" si="1"/>
        <v>71937</v>
      </c>
      <c r="D68" s="237">
        <v>9</v>
      </c>
      <c r="E68" s="237">
        <v>164</v>
      </c>
      <c r="F68" s="237">
        <v>1117</v>
      </c>
      <c r="G68" s="237">
        <v>38</v>
      </c>
      <c r="H68" s="237">
        <v>252</v>
      </c>
      <c r="I68" s="237">
        <v>37</v>
      </c>
      <c r="J68" s="237">
        <v>1951</v>
      </c>
      <c r="K68" s="237">
        <v>68369</v>
      </c>
      <c r="L68" s="443" t="s">
        <v>450</v>
      </c>
      <c r="M68" s="444"/>
    </row>
    <row r="69" spans="1:13">
      <c r="A69" s="228">
        <v>28</v>
      </c>
      <c r="B69" s="285" t="s">
        <v>522</v>
      </c>
      <c r="C69" s="238">
        <f t="shared" si="1"/>
        <v>235911</v>
      </c>
      <c r="D69" s="238">
        <f t="shared" ref="D69:J69" si="18">+D70+D71</f>
        <v>0</v>
      </c>
      <c r="E69" s="238">
        <f t="shared" si="18"/>
        <v>24</v>
      </c>
      <c r="F69" s="238">
        <f t="shared" si="18"/>
        <v>0</v>
      </c>
      <c r="G69" s="238">
        <f t="shared" si="18"/>
        <v>0</v>
      </c>
      <c r="H69" s="238">
        <f t="shared" si="18"/>
        <v>9</v>
      </c>
      <c r="I69" s="238">
        <f t="shared" si="18"/>
        <v>0</v>
      </c>
      <c r="J69" s="238">
        <f t="shared" si="18"/>
        <v>100</v>
      </c>
      <c r="K69" s="238">
        <f>+K70+K71</f>
        <v>235778</v>
      </c>
      <c r="L69" s="445" t="s">
        <v>451</v>
      </c>
      <c r="M69" s="446"/>
    </row>
    <row r="70" spans="1:13" ht="15" customHeight="1">
      <c r="A70" s="376">
        <v>2810</v>
      </c>
      <c r="B70" s="284" t="s">
        <v>520</v>
      </c>
      <c r="C70" s="237">
        <f t="shared" si="1"/>
        <v>229777</v>
      </c>
      <c r="D70" s="237">
        <v>0</v>
      </c>
      <c r="E70" s="237">
        <v>0</v>
      </c>
      <c r="F70" s="237">
        <v>0</v>
      </c>
      <c r="G70" s="237">
        <v>0</v>
      </c>
      <c r="H70" s="237">
        <v>0</v>
      </c>
      <c r="I70" s="237">
        <v>0</v>
      </c>
      <c r="J70" s="237">
        <v>0</v>
      </c>
      <c r="K70" s="237">
        <v>229777</v>
      </c>
      <c r="L70" s="443" t="s">
        <v>521</v>
      </c>
      <c r="M70" s="444"/>
    </row>
    <row r="71" spans="1:13" ht="22.5" customHeight="1">
      <c r="A71" s="375">
        <v>2820</v>
      </c>
      <c r="B71" s="283" t="s">
        <v>519</v>
      </c>
      <c r="C71" s="236">
        <f t="shared" si="1"/>
        <v>6134</v>
      </c>
      <c r="D71" s="236">
        <v>0</v>
      </c>
      <c r="E71" s="236">
        <v>24</v>
      </c>
      <c r="F71" s="236">
        <v>0</v>
      </c>
      <c r="G71" s="236">
        <v>0</v>
      </c>
      <c r="H71" s="236">
        <v>9</v>
      </c>
      <c r="I71" s="236">
        <v>0</v>
      </c>
      <c r="J71" s="236">
        <v>100</v>
      </c>
      <c r="K71" s="236">
        <v>6001</v>
      </c>
      <c r="L71" s="448" t="s">
        <v>518</v>
      </c>
      <c r="M71" s="449"/>
    </row>
    <row r="72" spans="1:13">
      <c r="A72" s="227">
        <v>29</v>
      </c>
      <c r="B72" s="282" t="s">
        <v>516</v>
      </c>
      <c r="C72" s="235">
        <f t="shared" si="1"/>
        <v>46342</v>
      </c>
      <c r="D72" s="235">
        <f t="shared" ref="D72:J72" si="19">+D73+D74</f>
        <v>58</v>
      </c>
      <c r="E72" s="235">
        <f t="shared" si="19"/>
        <v>66</v>
      </c>
      <c r="F72" s="235">
        <f t="shared" si="19"/>
        <v>936</v>
      </c>
      <c r="G72" s="235">
        <f t="shared" si="19"/>
        <v>0</v>
      </c>
      <c r="H72" s="235">
        <f t="shared" si="19"/>
        <v>398</v>
      </c>
      <c r="I72" s="235">
        <f t="shared" si="19"/>
        <v>60</v>
      </c>
      <c r="J72" s="235">
        <f t="shared" si="19"/>
        <v>504</v>
      </c>
      <c r="K72" s="235">
        <f>+K73+K74</f>
        <v>44320</v>
      </c>
      <c r="L72" s="450" t="s">
        <v>517</v>
      </c>
      <c r="M72" s="451"/>
    </row>
    <row r="73" spans="1:13" ht="22.5" customHeight="1">
      <c r="A73" s="375">
        <v>2920</v>
      </c>
      <c r="B73" s="283" t="s">
        <v>515</v>
      </c>
      <c r="C73" s="236">
        <f t="shared" si="1"/>
        <v>43148</v>
      </c>
      <c r="D73" s="236">
        <v>58</v>
      </c>
      <c r="E73" s="236">
        <v>66</v>
      </c>
      <c r="F73" s="236">
        <v>936</v>
      </c>
      <c r="G73" s="236">
        <v>0</v>
      </c>
      <c r="H73" s="236">
        <v>325</v>
      </c>
      <c r="I73" s="236">
        <v>0</v>
      </c>
      <c r="J73" s="236">
        <v>478</v>
      </c>
      <c r="K73" s="236">
        <v>41285</v>
      </c>
      <c r="L73" s="448" t="s">
        <v>514</v>
      </c>
      <c r="M73" s="449"/>
    </row>
    <row r="74" spans="1:13" ht="15" customHeight="1">
      <c r="A74" s="376">
        <v>2930</v>
      </c>
      <c r="B74" s="284" t="s">
        <v>512</v>
      </c>
      <c r="C74" s="237">
        <f t="shared" ref="C74:C98" si="20">SUM(D74:K74)</f>
        <v>3194</v>
      </c>
      <c r="D74" s="237">
        <v>0</v>
      </c>
      <c r="E74" s="237">
        <v>0</v>
      </c>
      <c r="F74" s="237">
        <v>0</v>
      </c>
      <c r="G74" s="237">
        <v>0</v>
      </c>
      <c r="H74" s="237">
        <v>73</v>
      </c>
      <c r="I74" s="237">
        <v>60</v>
      </c>
      <c r="J74" s="237">
        <v>26</v>
      </c>
      <c r="K74" s="237">
        <v>3035</v>
      </c>
      <c r="L74" s="443" t="s">
        <v>513</v>
      </c>
      <c r="M74" s="444"/>
    </row>
    <row r="75" spans="1:13">
      <c r="A75" s="228">
        <v>30</v>
      </c>
      <c r="B75" s="285" t="s">
        <v>402</v>
      </c>
      <c r="C75" s="238">
        <f t="shared" si="20"/>
        <v>179141</v>
      </c>
      <c r="D75" s="238">
        <f t="shared" ref="D75:J75" si="21">+D76+D77</f>
        <v>0</v>
      </c>
      <c r="E75" s="238">
        <f t="shared" si="21"/>
        <v>109</v>
      </c>
      <c r="F75" s="238">
        <f t="shared" si="21"/>
        <v>0</v>
      </c>
      <c r="G75" s="238">
        <f t="shared" si="21"/>
        <v>1350</v>
      </c>
      <c r="H75" s="238">
        <f t="shared" si="21"/>
        <v>2199</v>
      </c>
      <c r="I75" s="238">
        <f t="shared" si="21"/>
        <v>0</v>
      </c>
      <c r="J75" s="238">
        <f t="shared" si="21"/>
        <v>444</v>
      </c>
      <c r="K75" s="238">
        <f>+K76+K77</f>
        <v>175039</v>
      </c>
      <c r="L75" s="445" t="s">
        <v>452</v>
      </c>
      <c r="M75" s="446"/>
    </row>
    <row r="76" spans="1:13" ht="15" customHeight="1">
      <c r="A76" s="376">
        <v>3011</v>
      </c>
      <c r="B76" s="284" t="s">
        <v>511</v>
      </c>
      <c r="C76" s="237">
        <f t="shared" si="20"/>
        <v>178581</v>
      </c>
      <c r="D76" s="237">
        <v>0</v>
      </c>
      <c r="E76" s="237">
        <v>67</v>
      </c>
      <c r="F76" s="237">
        <v>0</v>
      </c>
      <c r="G76" s="237">
        <v>1350</v>
      </c>
      <c r="H76" s="237">
        <v>2173</v>
      </c>
      <c r="I76" s="237">
        <v>0</v>
      </c>
      <c r="J76" s="237">
        <v>426</v>
      </c>
      <c r="K76" s="237">
        <v>174565</v>
      </c>
      <c r="L76" s="443" t="s">
        <v>453</v>
      </c>
      <c r="M76" s="444"/>
    </row>
    <row r="77" spans="1:13">
      <c r="A77" s="375" t="s">
        <v>621</v>
      </c>
      <c r="B77" s="283" t="s">
        <v>637</v>
      </c>
      <c r="C77" s="236">
        <f t="shared" si="20"/>
        <v>560</v>
      </c>
      <c r="D77" s="236">
        <v>0</v>
      </c>
      <c r="E77" s="236">
        <v>42</v>
      </c>
      <c r="F77" s="236">
        <v>0</v>
      </c>
      <c r="G77" s="236">
        <v>0</v>
      </c>
      <c r="H77" s="236">
        <v>26</v>
      </c>
      <c r="I77" s="236">
        <v>0</v>
      </c>
      <c r="J77" s="236">
        <v>18</v>
      </c>
      <c r="K77" s="236">
        <v>474</v>
      </c>
      <c r="L77" s="448" t="s">
        <v>628</v>
      </c>
      <c r="M77" s="449"/>
    </row>
    <row r="78" spans="1:13">
      <c r="A78" s="227">
        <v>31</v>
      </c>
      <c r="B78" s="282" t="s">
        <v>403</v>
      </c>
      <c r="C78" s="235">
        <f t="shared" si="20"/>
        <v>207112</v>
      </c>
      <c r="D78" s="235">
        <f t="shared" ref="D78:J78" si="22">+D79</f>
        <v>1376</v>
      </c>
      <c r="E78" s="235">
        <f t="shared" si="22"/>
        <v>1101</v>
      </c>
      <c r="F78" s="235">
        <f t="shared" si="22"/>
        <v>3478</v>
      </c>
      <c r="G78" s="235">
        <f t="shared" si="22"/>
        <v>579</v>
      </c>
      <c r="H78" s="235">
        <f t="shared" si="22"/>
        <v>3583</v>
      </c>
      <c r="I78" s="235">
        <f t="shared" si="22"/>
        <v>1922</v>
      </c>
      <c r="J78" s="235">
        <f t="shared" si="22"/>
        <v>2372</v>
      </c>
      <c r="K78" s="235">
        <f>+K79</f>
        <v>192701</v>
      </c>
      <c r="L78" s="450" t="s">
        <v>454</v>
      </c>
      <c r="M78" s="451"/>
    </row>
    <row r="79" spans="1:13">
      <c r="A79" s="375">
        <v>3100</v>
      </c>
      <c r="B79" s="283" t="s">
        <v>403</v>
      </c>
      <c r="C79" s="236">
        <f t="shared" si="20"/>
        <v>207112</v>
      </c>
      <c r="D79" s="236">
        <v>1376</v>
      </c>
      <c r="E79" s="236">
        <v>1101</v>
      </c>
      <c r="F79" s="236">
        <v>3478</v>
      </c>
      <c r="G79" s="236">
        <v>579</v>
      </c>
      <c r="H79" s="236">
        <v>3583</v>
      </c>
      <c r="I79" s="236">
        <v>1922</v>
      </c>
      <c r="J79" s="236">
        <v>2372</v>
      </c>
      <c r="K79" s="236">
        <v>192701</v>
      </c>
      <c r="L79" s="481" t="s">
        <v>455</v>
      </c>
      <c r="M79" s="482"/>
    </row>
    <row r="80" spans="1:13">
      <c r="A80" s="227">
        <v>32</v>
      </c>
      <c r="B80" s="282" t="s">
        <v>404</v>
      </c>
      <c r="C80" s="235">
        <f t="shared" si="20"/>
        <v>16172</v>
      </c>
      <c r="D80" s="235">
        <f t="shared" ref="D80:J80" si="23">+D81+D82</f>
        <v>0</v>
      </c>
      <c r="E80" s="235">
        <f t="shared" si="23"/>
        <v>0</v>
      </c>
      <c r="F80" s="235">
        <f t="shared" si="23"/>
        <v>0</v>
      </c>
      <c r="G80" s="235">
        <f t="shared" si="23"/>
        <v>0</v>
      </c>
      <c r="H80" s="235">
        <f t="shared" si="23"/>
        <v>0</v>
      </c>
      <c r="I80" s="235">
        <f t="shared" si="23"/>
        <v>0</v>
      </c>
      <c r="J80" s="235">
        <f t="shared" si="23"/>
        <v>0</v>
      </c>
      <c r="K80" s="235">
        <f>+K81+K82</f>
        <v>16172</v>
      </c>
      <c r="L80" s="365" t="s">
        <v>456</v>
      </c>
      <c r="M80" s="366"/>
    </row>
    <row r="81" spans="1:13">
      <c r="A81" s="375">
        <v>3250</v>
      </c>
      <c r="B81" s="283" t="s">
        <v>509</v>
      </c>
      <c r="C81" s="236">
        <f t="shared" si="20"/>
        <v>14894</v>
      </c>
      <c r="D81" s="236">
        <v>0</v>
      </c>
      <c r="E81" s="236">
        <v>0</v>
      </c>
      <c r="F81" s="236">
        <v>0</v>
      </c>
      <c r="G81" s="236">
        <v>0</v>
      </c>
      <c r="H81" s="236">
        <v>0</v>
      </c>
      <c r="I81" s="236">
        <v>0</v>
      </c>
      <c r="J81" s="236">
        <v>0</v>
      </c>
      <c r="K81" s="236">
        <v>14894</v>
      </c>
      <c r="L81" s="481" t="s">
        <v>510</v>
      </c>
      <c r="M81" s="482"/>
    </row>
    <row r="82" spans="1:13" ht="15" customHeight="1">
      <c r="A82" s="376">
        <v>3290</v>
      </c>
      <c r="B82" s="284" t="s">
        <v>405</v>
      </c>
      <c r="C82" s="237">
        <f t="shared" si="20"/>
        <v>1278</v>
      </c>
      <c r="D82" s="237">
        <v>0</v>
      </c>
      <c r="E82" s="237">
        <v>0</v>
      </c>
      <c r="F82" s="237">
        <v>0</v>
      </c>
      <c r="G82" s="237">
        <v>0</v>
      </c>
      <c r="H82" s="237">
        <v>0</v>
      </c>
      <c r="I82" s="237">
        <v>0</v>
      </c>
      <c r="J82" s="237">
        <v>0</v>
      </c>
      <c r="K82" s="237">
        <v>1278</v>
      </c>
      <c r="L82" s="443" t="s">
        <v>457</v>
      </c>
      <c r="M82" s="444"/>
    </row>
    <row r="83" spans="1:13">
      <c r="A83" s="228">
        <v>33</v>
      </c>
      <c r="B83" s="285" t="s">
        <v>508</v>
      </c>
      <c r="C83" s="238">
        <f t="shared" si="20"/>
        <v>53270</v>
      </c>
      <c r="D83" s="238">
        <f t="shared" ref="D83:J83" si="24">+D84+D85+D86+D87</f>
        <v>247</v>
      </c>
      <c r="E83" s="238">
        <f t="shared" si="24"/>
        <v>840</v>
      </c>
      <c r="F83" s="238">
        <f t="shared" si="24"/>
        <v>28875</v>
      </c>
      <c r="G83" s="238">
        <f t="shared" si="24"/>
        <v>46</v>
      </c>
      <c r="H83" s="238">
        <f t="shared" si="24"/>
        <v>1256</v>
      </c>
      <c r="I83" s="238">
        <f t="shared" si="24"/>
        <v>256</v>
      </c>
      <c r="J83" s="238">
        <f t="shared" si="24"/>
        <v>709</v>
      </c>
      <c r="K83" s="238">
        <f>+K84+K85+K86+K87</f>
        <v>21041</v>
      </c>
      <c r="L83" s="445" t="s">
        <v>458</v>
      </c>
      <c r="M83" s="446"/>
    </row>
    <row r="84" spans="1:13" ht="15" customHeight="1">
      <c r="A84" s="376" t="s">
        <v>622</v>
      </c>
      <c r="B84" s="284" t="s">
        <v>632</v>
      </c>
      <c r="C84" s="237">
        <f t="shared" si="20"/>
        <v>2774</v>
      </c>
      <c r="D84" s="237">
        <v>0</v>
      </c>
      <c r="E84" s="237">
        <v>34</v>
      </c>
      <c r="F84" s="237">
        <v>0</v>
      </c>
      <c r="G84" s="237">
        <v>10</v>
      </c>
      <c r="H84" s="237">
        <v>77</v>
      </c>
      <c r="I84" s="237">
        <v>256</v>
      </c>
      <c r="J84" s="237">
        <v>66</v>
      </c>
      <c r="K84" s="237">
        <v>2331</v>
      </c>
      <c r="L84" s="443" t="s">
        <v>629</v>
      </c>
      <c r="M84" s="444"/>
    </row>
    <row r="85" spans="1:13">
      <c r="A85" s="375" t="s">
        <v>623</v>
      </c>
      <c r="B85" s="283" t="s">
        <v>633</v>
      </c>
      <c r="C85" s="236">
        <f t="shared" si="20"/>
        <v>21457</v>
      </c>
      <c r="D85" s="236">
        <v>247</v>
      </c>
      <c r="E85" s="236">
        <v>714</v>
      </c>
      <c r="F85" s="236">
        <v>1062</v>
      </c>
      <c r="G85" s="236">
        <v>36</v>
      </c>
      <c r="H85" s="236">
        <v>249</v>
      </c>
      <c r="I85" s="236">
        <v>0</v>
      </c>
      <c r="J85" s="236">
        <v>439</v>
      </c>
      <c r="K85" s="236">
        <v>18710</v>
      </c>
      <c r="L85" s="481" t="s">
        <v>630</v>
      </c>
      <c r="M85" s="482"/>
    </row>
    <row r="86" spans="1:13" ht="15" customHeight="1">
      <c r="A86" s="376" t="s">
        <v>624</v>
      </c>
      <c r="B86" s="284" t="s">
        <v>634</v>
      </c>
      <c r="C86" s="237">
        <f t="shared" si="20"/>
        <v>233</v>
      </c>
      <c r="D86" s="237">
        <v>0</v>
      </c>
      <c r="E86" s="237">
        <v>0</v>
      </c>
      <c r="F86" s="237">
        <v>0</v>
      </c>
      <c r="G86" s="237">
        <v>0</v>
      </c>
      <c r="H86" s="237">
        <v>29</v>
      </c>
      <c r="I86" s="237">
        <v>0</v>
      </c>
      <c r="J86" s="237">
        <v>204</v>
      </c>
      <c r="K86" s="237">
        <v>0</v>
      </c>
      <c r="L86" s="443" t="s">
        <v>631</v>
      </c>
      <c r="M86" s="444"/>
    </row>
    <row r="87" spans="1:13">
      <c r="A87" s="375">
        <v>3315</v>
      </c>
      <c r="B87" s="283" t="s">
        <v>506</v>
      </c>
      <c r="C87" s="236">
        <f t="shared" si="20"/>
        <v>28806</v>
      </c>
      <c r="D87" s="236">
        <v>0</v>
      </c>
      <c r="E87" s="236">
        <v>92</v>
      </c>
      <c r="F87" s="236">
        <v>27813</v>
      </c>
      <c r="G87" s="236">
        <v>0</v>
      </c>
      <c r="H87" s="236">
        <v>901</v>
      </c>
      <c r="I87" s="236">
        <v>0</v>
      </c>
      <c r="J87" s="236">
        <v>0</v>
      </c>
      <c r="K87" s="236">
        <v>0</v>
      </c>
      <c r="L87" s="481" t="s">
        <v>507</v>
      </c>
      <c r="M87" s="482"/>
    </row>
    <row r="88" spans="1:13" s="194" customFormat="1">
      <c r="A88" s="336" t="s">
        <v>86</v>
      </c>
      <c r="B88" s="335" t="s">
        <v>503</v>
      </c>
      <c r="C88" s="235">
        <f t="shared" si="20"/>
        <v>10983711</v>
      </c>
      <c r="D88" s="235">
        <f t="shared" ref="D88:J88" si="25">+D89</f>
        <v>300505</v>
      </c>
      <c r="E88" s="235">
        <f t="shared" si="25"/>
        <v>5105</v>
      </c>
      <c r="F88" s="235">
        <f t="shared" si="25"/>
        <v>104245</v>
      </c>
      <c r="G88" s="235">
        <f t="shared" si="25"/>
        <v>2539952</v>
      </c>
      <c r="H88" s="235">
        <f t="shared" si="25"/>
        <v>5472125</v>
      </c>
      <c r="I88" s="235">
        <f t="shared" si="25"/>
        <v>0</v>
      </c>
      <c r="J88" s="235">
        <f t="shared" si="25"/>
        <v>454949</v>
      </c>
      <c r="K88" s="235">
        <f>+K89</f>
        <v>2106830</v>
      </c>
      <c r="L88" s="485" t="s">
        <v>505</v>
      </c>
      <c r="M88" s="486"/>
    </row>
    <row r="89" spans="1:13">
      <c r="A89" s="228">
        <v>35</v>
      </c>
      <c r="B89" s="285" t="s">
        <v>503</v>
      </c>
      <c r="C89" s="238">
        <f t="shared" si="20"/>
        <v>10983711</v>
      </c>
      <c r="D89" s="238">
        <v>300505</v>
      </c>
      <c r="E89" s="238">
        <v>5105</v>
      </c>
      <c r="F89" s="238">
        <v>104245</v>
      </c>
      <c r="G89" s="238">
        <v>2539952</v>
      </c>
      <c r="H89" s="238">
        <v>5472125</v>
      </c>
      <c r="I89" s="238">
        <v>0</v>
      </c>
      <c r="J89" s="238">
        <v>454949</v>
      </c>
      <c r="K89" s="238">
        <v>2106830</v>
      </c>
      <c r="L89" s="445" t="s">
        <v>504</v>
      </c>
      <c r="M89" s="446"/>
    </row>
    <row r="90" spans="1:13" s="194" customFormat="1" ht="25.5" customHeight="1">
      <c r="A90" s="336" t="s">
        <v>87</v>
      </c>
      <c r="B90" s="335" t="s">
        <v>501</v>
      </c>
      <c r="C90" s="235">
        <f t="shared" si="20"/>
        <v>65246</v>
      </c>
      <c r="D90" s="235">
        <f t="shared" ref="D90:J90" si="26">+D91+D93+D96</f>
        <v>12191</v>
      </c>
      <c r="E90" s="235">
        <f t="shared" si="26"/>
        <v>607</v>
      </c>
      <c r="F90" s="235">
        <f t="shared" si="26"/>
        <v>13825</v>
      </c>
      <c r="G90" s="235">
        <f t="shared" si="26"/>
        <v>2957</v>
      </c>
      <c r="H90" s="235">
        <f t="shared" si="26"/>
        <v>1241</v>
      </c>
      <c r="I90" s="235">
        <f t="shared" si="26"/>
        <v>147</v>
      </c>
      <c r="J90" s="235">
        <f t="shared" si="26"/>
        <v>8568</v>
      </c>
      <c r="K90" s="235">
        <f>+K91+K93+K96</f>
        <v>25710</v>
      </c>
      <c r="L90" s="485" t="s">
        <v>502</v>
      </c>
      <c r="M90" s="486"/>
    </row>
    <row r="91" spans="1:13">
      <c r="A91" s="228">
        <v>37</v>
      </c>
      <c r="B91" s="285" t="s">
        <v>406</v>
      </c>
      <c r="C91" s="238">
        <f t="shared" ref="C91:J91" si="27">+C92</f>
        <v>4959</v>
      </c>
      <c r="D91" s="238">
        <f t="shared" si="27"/>
        <v>200</v>
      </c>
      <c r="E91" s="238">
        <f t="shared" si="27"/>
        <v>60</v>
      </c>
      <c r="F91" s="238">
        <f t="shared" si="27"/>
        <v>3977</v>
      </c>
      <c r="G91" s="238">
        <f t="shared" si="27"/>
        <v>0</v>
      </c>
      <c r="H91" s="238">
        <f t="shared" si="27"/>
        <v>20</v>
      </c>
      <c r="I91" s="238">
        <f t="shared" si="27"/>
        <v>0</v>
      </c>
      <c r="J91" s="238">
        <f t="shared" si="27"/>
        <v>702</v>
      </c>
      <c r="K91" s="238">
        <f>+K92</f>
        <v>0</v>
      </c>
      <c r="L91" s="445" t="s">
        <v>459</v>
      </c>
      <c r="M91" s="446"/>
    </row>
    <row r="92" spans="1:13" ht="15" customHeight="1">
      <c r="A92" s="376">
        <v>3700</v>
      </c>
      <c r="B92" s="284" t="s">
        <v>406</v>
      </c>
      <c r="C92" s="237">
        <f t="shared" si="20"/>
        <v>4959</v>
      </c>
      <c r="D92" s="237">
        <v>200</v>
      </c>
      <c r="E92" s="237">
        <v>60</v>
      </c>
      <c r="F92" s="237">
        <v>3977</v>
      </c>
      <c r="G92" s="237">
        <v>0</v>
      </c>
      <c r="H92" s="237">
        <v>20</v>
      </c>
      <c r="I92" s="237">
        <v>0</v>
      </c>
      <c r="J92" s="237">
        <v>702</v>
      </c>
      <c r="K92" s="237">
        <v>0</v>
      </c>
      <c r="L92" s="443" t="s">
        <v>459</v>
      </c>
      <c r="M92" s="444"/>
    </row>
    <row r="93" spans="1:13">
      <c r="A93" s="228">
        <v>38</v>
      </c>
      <c r="B93" s="285" t="s">
        <v>499</v>
      </c>
      <c r="C93" s="238">
        <f t="shared" si="20"/>
        <v>26988</v>
      </c>
      <c r="D93" s="238">
        <f t="shared" ref="D93:J93" si="28">+D94+D95</f>
        <v>3190</v>
      </c>
      <c r="E93" s="238">
        <f t="shared" si="28"/>
        <v>353</v>
      </c>
      <c r="F93" s="238">
        <f t="shared" si="28"/>
        <v>6870</v>
      </c>
      <c r="G93" s="238">
        <f t="shared" si="28"/>
        <v>2648</v>
      </c>
      <c r="H93" s="238">
        <f t="shared" si="28"/>
        <v>976</v>
      </c>
      <c r="I93" s="238">
        <f t="shared" si="28"/>
        <v>147</v>
      </c>
      <c r="J93" s="238">
        <f t="shared" si="28"/>
        <v>1690</v>
      </c>
      <c r="K93" s="238">
        <f>+K94+K95</f>
        <v>11114</v>
      </c>
      <c r="L93" s="445" t="s">
        <v>500</v>
      </c>
      <c r="M93" s="446"/>
    </row>
    <row r="94" spans="1:13" ht="15" customHeight="1">
      <c r="A94" s="376" t="s">
        <v>625</v>
      </c>
      <c r="B94" s="284" t="s">
        <v>635</v>
      </c>
      <c r="C94" s="237">
        <f t="shared" si="20"/>
        <v>15050</v>
      </c>
      <c r="D94" s="237">
        <v>3190</v>
      </c>
      <c r="E94" s="237">
        <v>287</v>
      </c>
      <c r="F94" s="237">
        <v>6599</v>
      </c>
      <c r="G94" s="237">
        <v>2633</v>
      </c>
      <c r="H94" s="237">
        <v>922</v>
      </c>
      <c r="I94" s="237">
        <v>0</v>
      </c>
      <c r="J94" s="237">
        <v>1419</v>
      </c>
      <c r="K94" s="237">
        <v>0</v>
      </c>
      <c r="L94" s="443" t="s">
        <v>636</v>
      </c>
      <c r="M94" s="444"/>
    </row>
    <row r="95" spans="1:13">
      <c r="A95" s="375">
        <v>3830</v>
      </c>
      <c r="B95" s="283" t="s">
        <v>407</v>
      </c>
      <c r="C95" s="236">
        <f t="shared" si="20"/>
        <v>11938</v>
      </c>
      <c r="D95" s="236">
        <v>0</v>
      </c>
      <c r="E95" s="236">
        <v>66</v>
      </c>
      <c r="F95" s="236">
        <v>271</v>
      </c>
      <c r="G95" s="236">
        <v>15</v>
      </c>
      <c r="H95" s="236">
        <v>54</v>
      </c>
      <c r="I95" s="236">
        <v>147</v>
      </c>
      <c r="J95" s="236">
        <v>271</v>
      </c>
      <c r="K95" s="236">
        <v>11114</v>
      </c>
      <c r="L95" s="481" t="s">
        <v>460</v>
      </c>
      <c r="M95" s="482"/>
    </row>
    <row r="96" spans="1:13">
      <c r="A96" s="227">
        <v>39</v>
      </c>
      <c r="B96" s="282" t="s">
        <v>498</v>
      </c>
      <c r="C96" s="235">
        <f t="shared" si="20"/>
        <v>33299</v>
      </c>
      <c r="D96" s="235">
        <v>8801</v>
      </c>
      <c r="E96" s="235">
        <v>194</v>
      </c>
      <c r="F96" s="235">
        <v>2978</v>
      </c>
      <c r="G96" s="235">
        <v>309</v>
      </c>
      <c r="H96" s="235">
        <v>245</v>
      </c>
      <c r="I96" s="235">
        <v>0</v>
      </c>
      <c r="J96" s="235">
        <v>6176</v>
      </c>
      <c r="K96" s="235">
        <v>14596</v>
      </c>
      <c r="L96" s="450" t="s">
        <v>461</v>
      </c>
      <c r="M96" s="451"/>
    </row>
    <row r="97" spans="1:13">
      <c r="A97" s="378">
        <v>3900</v>
      </c>
      <c r="B97" s="247" t="s">
        <v>498</v>
      </c>
      <c r="C97" s="236">
        <f t="shared" si="20"/>
        <v>33299</v>
      </c>
      <c r="D97" s="236">
        <v>8801</v>
      </c>
      <c r="E97" s="236">
        <v>194</v>
      </c>
      <c r="F97" s="236">
        <v>2978</v>
      </c>
      <c r="G97" s="236">
        <v>309</v>
      </c>
      <c r="H97" s="236">
        <v>245</v>
      </c>
      <c r="I97" s="236">
        <v>0</v>
      </c>
      <c r="J97" s="236">
        <v>6176</v>
      </c>
      <c r="K97" s="236">
        <v>14596</v>
      </c>
      <c r="L97" s="481" t="s">
        <v>461</v>
      </c>
      <c r="M97" s="482"/>
    </row>
    <row r="98" spans="1:13" s="5" customFormat="1" ht="33" customHeight="1">
      <c r="A98" s="483" t="s">
        <v>563</v>
      </c>
      <c r="B98" s="484"/>
      <c r="C98" s="297">
        <f t="shared" si="20"/>
        <v>68282632</v>
      </c>
      <c r="D98" s="297">
        <f t="shared" ref="D98:J98" si="29">D9+D15+D88+D90</f>
        <v>8873292</v>
      </c>
      <c r="E98" s="297">
        <f t="shared" si="29"/>
        <v>64493</v>
      </c>
      <c r="F98" s="297">
        <f t="shared" si="29"/>
        <v>2532895</v>
      </c>
      <c r="G98" s="297">
        <f t="shared" si="29"/>
        <v>3161390</v>
      </c>
      <c r="H98" s="297">
        <f t="shared" si="29"/>
        <v>6108948</v>
      </c>
      <c r="I98" s="297">
        <f t="shared" si="29"/>
        <v>363669</v>
      </c>
      <c r="J98" s="297">
        <f t="shared" si="29"/>
        <v>4191931</v>
      </c>
      <c r="K98" s="297">
        <f>K9+K15+K88+K90</f>
        <v>42986014</v>
      </c>
      <c r="L98" s="244" t="s">
        <v>0</v>
      </c>
      <c r="M98" s="244"/>
    </row>
  </sheetData>
  <mergeCells count="98">
    <mergeCell ref="L89:M89"/>
    <mergeCell ref="L90:M90"/>
    <mergeCell ref="L91:M91"/>
    <mergeCell ref="A98:B98"/>
    <mergeCell ref="L92:M92"/>
    <mergeCell ref="L93:M93"/>
    <mergeCell ref="L95:M95"/>
    <mergeCell ref="L96:M96"/>
    <mergeCell ref="L97:M97"/>
    <mergeCell ref="L94:M94"/>
    <mergeCell ref="L88:M88"/>
    <mergeCell ref="L83:M83"/>
    <mergeCell ref="L87:M87"/>
    <mergeCell ref="L82:M82"/>
    <mergeCell ref="L72:M72"/>
    <mergeCell ref="L73:M73"/>
    <mergeCell ref="L74:M74"/>
    <mergeCell ref="L75:M75"/>
    <mergeCell ref="L77:M77"/>
    <mergeCell ref="L76:M76"/>
    <mergeCell ref="L84:M84"/>
    <mergeCell ref="L85:M85"/>
    <mergeCell ref="L86:M86"/>
    <mergeCell ref="L81:M81"/>
    <mergeCell ref="L51:M51"/>
    <mergeCell ref="L52:M52"/>
    <mergeCell ref="L62:M62"/>
    <mergeCell ref="L63:M63"/>
    <mergeCell ref="L64:M64"/>
    <mergeCell ref="L59:M59"/>
    <mergeCell ref="L60:M60"/>
    <mergeCell ref="L53:M53"/>
    <mergeCell ref="L54:M54"/>
    <mergeCell ref="L18:M18"/>
    <mergeCell ref="L20:M20"/>
    <mergeCell ref="L47:M47"/>
    <mergeCell ref="L48:M48"/>
    <mergeCell ref="L50:M50"/>
    <mergeCell ref="L49:M49"/>
    <mergeCell ref="L26:M26"/>
    <mergeCell ref="L27:M27"/>
    <mergeCell ref="L23:M23"/>
    <mergeCell ref="L25:M25"/>
    <mergeCell ref="L33:M33"/>
    <mergeCell ref="L36:M36"/>
    <mergeCell ref="L35:M35"/>
    <mergeCell ref="L32:M32"/>
    <mergeCell ref="L28:M28"/>
    <mergeCell ref="L34:M34"/>
    <mergeCell ref="L17:M17"/>
    <mergeCell ref="L22:M22"/>
    <mergeCell ref="A6:B6"/>
    <mergeCell ref="C6:K6"/>
    <mergeCell ref="B7:B8"/>
    <mergeCell ref="L7:M8"/>
    <mergeCell ref="L9:M9"/>
    <mergeCell ref="L10:M10"/>
    <mergeCell ref="L11:M11"/>
    <mergeCell ref="L21:M21"/>
    <mergeCell ref="L16:M16"/>
    <mergeCell ref="L12:M12"/>
    <mergeCell ref="L13:M13"/>
    <mergeCell ref="L14:M14"/>
    <mergeCell ref="L15:M15"/>
    <mergeCell ref="L19:M19"/>
    <mergeCell ref="A1:M1"/>
    <mergeCell ref="A2:M2"/>
    <mergeCell ref="A3:M3"/>
    <mergeCell ref="A4:M4"/>
    <mergeCell ref="A5:M5"/>
    <mergeCell ref="L30:M30"/>
    <mergeCell ref="L31:M31"/>
    <mergeCell ref="L24:M24"/>
    <mergeCell ref="L29:M29"/>
    <mergeCell ref="L79:M79"/>
    <mergeCell ref="L45:M45"/>
    <mergeCell ref="L37:M37"/>
    <mergeCell ref="L38:M38"/>
    <mergeCell ref="L39:M39"/>
    <mergeCell ref="L40:M40"/>
    <mergeCell ref="L41:M41"/>
    <mergeCell ref="L46:M46"/>
    <mergeCell ref="L42:M42"/>
    <mergeCell ref="L43:M43"/>
    <mergeCell ref="L44:M44"/>
    <mergeCell ref="L69:M69"/>
    <mergeCell ref="L70:M70"/>
    <mergeCell ref="L71:M71"/>
    <mergeCell ref="L78:M78"/>
    <mergeCell ref="L61:M61"/>
    <mergeCell ref="L55:M55"/>
    <mergeCell ref="L56:M56"/>
    <mergeCell ref="L57:M57"/>
    <mergeCell ref="L58:M58"/>
    <mergeCell ref="L67:M67"/>
    <mergeCell ref="L68:M68"/>
    <mergeCell ref="L65:M65"/>
    <mergeCell ref="L66:M66"/>
  </mergeCells>
  <printOptions horizontalCentered="1"/>
  <pageMargins left="0" right="0" top="0.19685039370078741" bottom="0" header="0.51181102362204722" footer="0.51181102362204722"/>
  <pageSetup paperSize="9" scale="70" orientation="landscape" r:id="rId1"/>
  <headerFooter alignWithMargins="0"/>
  <rowBreaks count="2" manualBreakCount="2">
    <brk id="45" max="12" man="1"/>
    <brk id="80" max="12"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98"/>
  <sheetViews>
    <sheetView view="pageBreakPreview" topLeftCell="C1" zoomScale="90" zoomScaleNormal="100" zoomScaleSheetLayoutView="90" workbookViewId="0">
      <selection activeCell="Q7" sqref="Q7"/>
    </sheetView>
  </sheetViews>
  <sheetFormatPr defaultRowHeight="15"/>
  <cols>
    <col min="1" max="1" width="5.88671875" style="7" bestFit="1" customWidth="1"/>
    <col min="2" max="2" width="36.88671875" style="3" customWidth="1"/>
    <col min="3" max="12" width="8.77734375" style="1" customWidth="1"/>
    <col min="13" max="13" width="30.77734375" style="1" customWidth="1"/>
    <col min="14" max="14" width="5.77734375" style="1" customWidth="1"/>
    <col min="15" max="16384" width="8.88671875" style="1"/>
  </cols>
  <sheetData>
    <row r="1" spans="1:14" s="11" customFormat="1">
      <c r="A1" s="521"/>
      <c r="B1" s="521"/>
      <c r="C1" s="521"/>
      <c r="D1" s="521"/>
      <c r="E1" s="521"/>
      <c r="F1" s="521"/>
      <c r="G1" s="521"/>
      <c r="H1" s="521"/>
      <c r="I1" s="521"/>
      <c r="J1" s="521"/>
      <c r="K1" s="521"/>
      <c r="L1" s="521"/>
      <c r="M1" s="521"/>
      <c r="N1" s="521"/>
    </row>
    <row r="2" spans="1:14" s="9" customFormat="1" ht="20.25">
      <c r="A2" s="507" t="s">
        <v>108</v>
      </c>
      <c r="B2" s="507"/>
      <c r="C2" s="507"/>
      <c r="D2" s="507"/>
      <c r="E2" s="507"/>
      <c r="F2" s="507"/>
      <c r="G2" s="507"/>
      <c r="H2" s="507"/>
      <c r="I2" s="507"/>
      <c r="J2" s="507"/>
      <c r="K2" s="507"/>
      <c r="L2" s="507"/>
      <c r="M2" s="507"/>
      <c r="N2" s="507"/>
    </row>
    <row r="3" spans="1:14" s="9" customFormat="1" ht="20.25">
      <c r="A3" s="522" t="s">
        <v>89</v>
      </c>
      <c r="B3" s="522"/>
      <c r="C3" s="522"/>
      <c r="D3" s="522"/>
      <c r="E3" s="522"/>
      <c r="F3" s="522"/>
      <c r="G3" s="522"/>
      <c r="H3" s="522"/>
      <c r="I3" s="522"/>
      <c r="J3" s="522"/>
      <c r="K3" s="522"/>
      <c r="L3" s="522"/>
      <c r="M3" s="522"/>
      <c r="N3" s="522"/>
    </row>
    <row r="4" spans="1:14" ht="15.75">
      <c r="A4" s="508" t="s">
        <v>109</v>
      </c>
      <c r="B4" s="508"/>
      <c r="C4" s="508"/>
      <c r="D4" s="508"/>
      <c r="E4" s="508"/>
      <c r="F4" s="508"/>
      <c r="G4" s="508"/>
      <c r="H4" s="508"/>
      <c r="I4" s="508"/>
      <c r="J4" s="508"/>
      <c r="K4" s="508"/>
      <c r="L4" s="508"/>
      <c r="M4" s="508"/>
      <c r="N4" s="508"/>
    </row>
    <row r="5" spans="1:14" ht="15.75">
      <c r="A5" s="523" t="s">
        <v>90</v>
      </c>
      <c r="B5" s="523"/>
      <c r="C5" s="523"/>
      <c r="D5" s="523"/>
      <c r="E5" s="523"/>
      <c r="F5" s="523"/>
      <c r="G5" s="523"/>
      <c r="H5" s="523"/>
      <c r="I5" s="523"/>
      <c r="J5" s="523"/>
      <c r="K5" s="523"/>
      <c r="L5" s="523"/>
      <c r="M5" s="523"/>
      <c r="N5" s="523"/>
    </row>
    <row r="6" spans="1:14" ht="15.75">
      <c r="A6" s="565" t="s">
        <v>681</v>
      </c>
      <c r="B6" s="565"/>
      <c r="C6" s="510">
        <v>2015</v>
      </c>
      <c r="D6" s="510"/>
      <c r="E6" s="510"/>
      <c r="F6" s="510"/>
      <c r="G6" s="510"/>
      <c r="H6" s="510"/>
      <c r="I6" s="510"/>
      <c r="J6" s="510"/>
      <c r="K6" s="510"/>
      <c r="L6" s="510"/>
      <c r="M6" s="35"/>
      <c r="N6" s="45" t="s">
        <v>682</v>
      </c>
    </row>
    <row r="7" spans="1:14" ht="51">
      <c r="A7" s="75" t="s">
        <v>276</v>
      </c>
      <c r="B7" s="524" t="s">
        <v>3</v>
      </c>
      <c r="C7" s="183" t="s">
        <v>0</v>
      </c>
      <c r="D7" s="181" t="s">
        <v>104</v>
      </c>
      <c r="E7" s="181" t="s">
        <v>105</v>
      </c>
      <c r="F7" s="181" t="s">
        <v>107</v>
      </c>
      <c r="G7" s="181" t="s">
        <v>106</v>
      </c>
      <c r="H7" s="181" t="s">
        <v>34</v>
      </c>
      <c r="I7" s="181" t="s">
        <v>35</v>
      </c>
      <c r="J7" s="181" t="s">
        <v>36</v>
      </c>
      <c r="K7" s="181" t="s">
        <v>37</v>
      </c>
      <c r="L7" s="181" t="s">
        <v>38</v>
      </c>
      <c r="M7" s="586" t="s">
        <v>7</v>
      </c>
      <c r="N7" s="586"/>
    </row>
    <row r="8" spans="1:14" ht="48.75">
      <c r="A8" s="78" t="s">
        <v>277</v>
      </c>
      <c r="B8" s="493"/>
      <c r="C8" s="79" t="s">
        <v>4</v>
      </c>
      <c r="D8" s="72" t="s">
        <v>361</v>
      </c>
      <c r="E8" s="72" t="s">
        <v>111</v>
      </c>
      <c r="F8" s="72" t="s">
        <v>112</v>
      </c>
      <c r="G8" s="72" t="s">
        <v>113</v>
      </c>
      <c r="H8" s="72" t="s">
        <v>114</v>
      </c>
      <c r="I8" s="72" t="s">
        <v>39</v>
      </c>
      <c r="J8" s="72" t="s">
        <v>40</v>
      </c>
      <c r="K8" s="72" t="s">
        <v>41</v>
      </c>
      <c r="L8" s="72" t="s">
        <v>42</v>
      </c>
      <c r="M8" s="587"/>
      <c r="N8" s="587"/>
    </row>
    <row r="9" spans="1:14">
      <c r="A9" s="226" t="s">
        <v>367</v>
      </c>
      <c r="B9" s="281" t="s">
        <v>375</v>
      </c>
      <c r="C9" s="234">
        <f>+SUM(D9:L9)</f>
        <v>20914568</v>
      </c>
      <c r="D9" s="234">
        <f t="shared" ref="D9:K9" si="0">+D10+D11+D13</f>
        <v>7067815</v>
      </c>
      <c r="E9" s="234">
        <f t="shared" si="0"/>
        <v>1102328</v>
      </c>
      <c r="F9" s="234">
        <f t="shared" si="0"/>
        <v>3514471</v>
      </c>
      <c r="G9" s="234">
        <f t="shared" si="0"/>
        <v>3963164</v>
      </c>
      <c r="H9" s="234">
        <f t="shared" si="0"/>
        <v>1196551</v>
      </c>
      <c r="I9" s="234">
        <f t="shared" si="0"/>
        <v>170866</v>
      </c>
      <c r="J9" s="234">
        <f t="shared" si="0"/>
        <v>2146569</v>
      </c>
      <c r="K9" s="234">
        <f t="shared" si="0"/>
        <v>812321</v>
      </c>
      <c r="L9" s="234">
        <f>+L10+L11+L13</f>
        <v>940483</v>
      </c>
      <c r="M9" s="454" t="s">
        <v>408</v>
      </c>
      <c r="N9" s="455"/>
    </row>
    <row r="10" spans="1:14">
      <c r="A10" s="227" t="s">
        <v>368</v>
      </c>
      <c r="B10" s="282" t="s">
        <v>490</v>
      </c>
      <c r="C10" s="235">
        <f t="shared" ref="C10:C73" si="1">+SUM(D10:L10)</f>
        <v>20040481</v>
      </c>
      <c r="D10" s="235">
        <v>6895209</v>
      </c>
      <c r="E10" s="235">
        <v>1099866</v>
      </c>
      <c r="F10" s="235">
        <v>3368128</v>
      </c>
      <c r="G10" s="235">
        <v>3896221</v>
      </c>
      <c r="H10" s="235">
        <v>1069866</v>
      </c>
      <c r="I10" s="235">
        <v>154465</v>
      </c>
      <c r="J10" s="235">
        <v>2103296</v>
      </c>
      <c r="K10" s="235">
        <v>666968</v>
      </c>
      <c r="L10" s="235">
        <v>786462</v>
      </c>
      <c r="M10" s="450" t="s">
        <v>307</v>
      </c>
      <c r="N10" s="451"/>
    </row>
    <row r="11" spans="1:14">
      <c r="A11" s="228" t="s">
        <v>372</v>
      </c>
      <c r="B11" s="285" t="s">
        <v>378</v>
      </c>
      <c r="C11" s="238">
        <f t="shared" si="1"/>
        <v>85339</v>
      </c>
      <c r="D11" s="238">
        <f t="shared" ref="D11:K11" si="2">+D12</f>
        <v>1473</v>
      </c>
      <c r="E11" s="238">
        <f t="shared" si="2"/>
        <v>0</v>
      </c>
      <c r="F11" s="238">
        <f t="shared" si="2"/>
        <v>7051</v>
      </c>
      <c r="G11" s="238">
        <f t="shared" si="2"/>
        <v>2345</v>
      </c>
      <c r="H11" s="238">
        <f t="shared" si="2"/>
        <v>9295</v>
      </c>
      <c r="I11" s="238">
        <f t="shared" si="2"/>
        <v>243</v>
      </c>
      <c r="J11" s="238">
        <f t="shared" si="2"/>
        <v>3420</v>
      </c>
      <c r="K11" s="238">
        <f t="shared" si="2"/>
        <v>34552</v>
      </c>
      <c r="L11" s="238">
        <f>+L12</f>
        <v>26960</v>
      </c>
      <c r="M11" s="445" t="s">
        <v>411</v>
      </c>
      <c r="N11" s="446"/>
    </row>
    <row r="12" spans="1:14">
      <c r="A12" s="376" t="s">
        <v>371</v>
      </c>
      <c r="B12" s="284" t="s">
        <v>379</v>
      </c>
      <c r="C12" s="237">
        <f t="shared" si="1"/>
        <v>85339</v>
      </c>
      <c r="D12" s="237">
        <v>1473</v>
      </c>
      <c r="E12" s="237">
        <v>0</v>
      </c>
      <c r="F12" s="237">
        <v>7051</v>
      </c>
      <c r="G12" s="237">
        <v>2345</v>
      </c>
      <c r="H12" s="237">
        <v>9295</v>
      </c>
      <c r="I12" s="237">
        <v>243</v>
      </c>
      <c r="J12" s="237">
        <v>3420</v>
      </c>
      <c r="K12" s="237">
        <v>34552</v>
      </c>
      <c r="L12" s="237">
        <v>26960</v>
      </c>
      <c r="M12" s="474" t="s">
        <v>491</v>
      </c>
      <c r="N12" s="475"/>
    </row>
    <row r="13" spans="1:14">
      <c r="A13" s="228" t="s">
        <v>373</v>
      </c>
      <c r="B13" s="285" t="s">
        <v>380</v>
      </c>
      <c r="C13" s="238">
        <f t="shared" si="1"/>
        <v>788748</v>
      </c>
      <c r="D13" s="238">
        <f t="shared" ref="D13:K13" si="3">+D14</f>
        <v>171133</v>
      </c>
      <c r="E13" s="238">
        <f t="shared" si="3"/>
        <v>2462</v>
      </c>
      <c r="F13" s="238">
        <f t="shared" si="3"/>
        <v>139292</v>
      </c>
      <c r="G13" s="238">
        <f t="shared" si="3"/>
        <v>64598</v>
      </c>
      <c r="H13" s="238">
        <f t="shared" si="3"/>
        <v>117390</v>
      </c>
      <c r="I13" s="238">
        <f t="shared" si="3"/>
        <v>16158</v>
      </c>
      <c r="J13" s="238">
        <f t="shared" si="3"/>
        <v>39853</v>
      </c>
      <c r="K13" s="238">
        <f t="shared" si="3"/>
        <v>110801</v>
      </c>
      <c r="L13" s="238">
        <f>+L14</f>
        <v>127061</v>
      </c>
      <c r="M13" s="476" t="s">
        <v>412</v>
      </c>
      <c r="N13" s="477"/>
    </row>
    <row r="14" spans="1:14">
      <c r="A14" s="376" t="s">
        <v>374</v>
      </c>
      <c r="B14" s="284" t="s">
        <v>489</v>
      </c>
      <c r="C14" s="237">
        <f t="shared" si="1"/>
        <v>788748</v>
      </c>
      <c r="D14" s="237">
        <v>171133</v>
      </c>
      <c r="E14" s="237">
        <v>2462</v>
      </c>
      <c r="F14" s="237">
        <v>139292</v>
      </c>
      <c r="G14" s="237">
        <v>64598</v>
      </c>
      <c r="H14" s="237">
        <v>117390</v>
      </c>
      <c r="I14" s="237">
        <v>16158</v>
      </c>
      <c r="J14" s="237">
        <v>39853</v>
      </c>
      <c r="K14" s="237">
        <v>110801</v>
      </c>
      <c r="L14" s="237">
        <v>127061</v>
      </c>
      <c r="M14" s="474" t="s">
        <v>413</v>
      </c>
      <c r="N14" s="475"/>
    </row>
    <row r="15" spans="1:14">
      <c r="A15" s="229" t="s">
        <v>85</v>
      </c>
      <c r="B15" s="286" t="s">
        <v>381</v>
      </c>
      <c r="C15" s="160">
        <f>+SUM(D15:L15)</f>
        <v>4063831</v>
      </c>
      <c r="D15" s="160">
        <f>+D16+D25+D28+D31+D34+D37+D39+D42+D45+D46+D47+D49+D52+D58+D59+D64+D69+D72+D75+D78+D80+D83</f>
        <v>1027545</v>
      </c>
      <c r="E15" s="160">
        <f t="shared" ref="E15:L15" si="4">+E16+E25+E28+E31+E34+E37+E39+E42+E45+E46+E47+E49+E52+E58+E59+E64+E69+E72+E75+E78+E80+E83</f>
        <v>16833</v>
      </c>
      <c r="F15" s="160">
        <f t="shared" si="4"/>
        <v>1025215</v>
      </c>
      <c r="G15" s="160">
        <f t="shared" si="4"/>
        <v>175738</v>
      </c>
      <c r="H15" s="160">
        <f t="shared" si="4"/>
        <v>604369</v>
      </c>
      <c r="I15" s="160">
        <f t="shared" si="4"/>
        <v>99542</v>
      </c>
      <c r="J15" s="160">
        <f t="shared" si="4"/>
        <v>149981</v>
      </c>
      <c r="K15" s="160">
        <f t="shared" si="4"/>
        <v>167625</v>
      </c>
      <c r="L15" s="160">
        <f t="shared" si="4"/>
        <v>796983</v>
      </c>
      <c r="M15" s="452" t="s">
        <v>414</v>
      </c>
      <c r="N15" s="453"/>
    </row>
    <row r="16" spans="1:14">
      <c r="A16" s="227">
        <v>10</v>
      </c>
      <c r="B16" s="282" t="s">
        <v>382</v>
      </c>
      <c r="C16" s="73">
        <f t="shared" si="1"/>
        <v>157065</v>
      </c>
      <c r="D16" s="73">
        <f t="shared" ref="D16:K16" si="5">+D17+D18+D19+D20+D21+D22+D23+D24</f>
        <v>28486</v>
      </c>
      <c r="E16" s="73">
        <f t="shared" si="5"/>
        <v>2084</v>
      </c>
      <c r="F16" s="73">
        <f t="shared" si="5"/>
        <v>2750</v>
      </c>
      <c r="G16" s="73">
        <f t="shared" si="5"/>
        <v>9596</v>
      </c>
      <c r="H16" s="73">
        <f t="shared" si="5"/>
        <v>10432</v>
      </c>
      <c r="I16" s="73">
        <f t="shared" si="5"/>
        <v>10691</v>
      </c>
      <c r="J16" s="73">
        <f t="shared" si="5"/>
        <v>4357</v>
      </c>
      <c r="K16" s="73">
        <f t="shared" si="5"/>
        <v>320</v>
      </c>
      <c r="L16" s="73">
        <f>+L17+L18+L19+L20+L21+L22+L23+L24</f>
        <v>88349</v>
      </c>
      <c r="M16" s="450" t="s">
        <v>415</v>
      </c>
      <c r="N16" s="451"/>
    </row>
    <row r="17" spans="1:14">
      <c r="A17" s="375">
        <v>1010</v>
      </c>
      <c r="B17" s="283" t="s">
        <v>383</v>
      </c>
      <c r="C17" s="236">
        <f t="shared" si="1"/>
        <v>8247</v>
      </c>
      <c r="D17" s="236">
        <v>0</v>
      </c>
      <c r="E17" s="236">
        <v>595</v>
      </c>
      <c r="F17" s="236">
        <v>0</v>
      </c>
      <c r="G17" s="236">
        <v>187</v>
      </c>
      <c r="H17" s="236">
        <v>72</v>
      </c>
      <c r="I17" s="236">
        <v>40</v>
      </c>
      <c r="J17" s="236">
        <v>0</v>
      </c>
      <c r="K17" s="236">
        <v>0</v>
      </c>
      <c r="L17" s="236">
        <v>7353</v>
      </c>
      <c r="M17" s="448" t="s">
        <v>416</v>
      </c>
      <c r="N17" s="449"/>
    </row>
    <row r="18" spans="1:14">
      <c r="A18" s="376">
        <v>1030</v>
      </c>
      <c r="B18" s="284" t="s">
        <v>560</v>
      </c>
      <c r="C18" s="237">
        <f t="shared" si="1"/>
        <v>4225</v>
      </c>
      <c r="D18" s="237">
        <v>979</v>
      </c>
      <c r="E18" s="237">
        <v>369</v>
      </c>
      <c r="F18" s="237">
        <v>0</v>
      </c>
      <c r="G18" s="237">
        <v>238</v>
      </c>
      <c r="H18" s="237">
        <v>142</v>
      </c>
      <c r="I18" s="237">
        <v>212</v>
      </c>
      <c r="J18" s="237">
        <v>277</v>
      </c>
      <c r="K18" s="237">
        <v>0</v>
      </c>
      <c r="L18" s="237">
        <v>2008</v>
      </c>
      <c r="M18" s="443" t="s">
        <v>417</v>
      </c>
      <c r="N18" s="444"/>
    </row>
    <row r="19" spans="1:14">
      <c r="A19" s="375">
        <v>1050</v>
      </c>
      <c r="B19" s="283" t="s">
        <v>384</v>
      </c>
      <c r="C19" s="236">
        <f t="shared" si="1"/>
        <v>9065</v>
      </c>
      <c r="D19" s="236">
        <v>2938</v>
      </c>
      <c r="E19" s="236">
        <v>0</v>
      </c>
      <c r="F19" s="236">
        <v>20</v>
      </c>
      <c r="G19" s="236">
        <v>774</v>
      </c>
      <c r="H19" s="236">
        <v>1260</v>
      </c>
      <c r="I19" s="236">
        <v>996</v>
      </c>
      <c r="J19" s="236">
        <v>206</v>
      </c>
      <c r="K19" s="236">
        <v>0</v>
      </c>
      <c r="L19" s="236">
        <v>2871</v>
      </c>
      <c r="M19" s="448" t="s">
        <v>418</v>
      </c>
      <c r="N19" s="449"/>
    </row>
    <row r="20" spans="1:14">
      <c r="A20" s="376">
        <v>1061</v>
      </c>
      <c r="B20" s="284" t="s">
        <v>385</v>
      </c>
      <c r="C20" s="237">
        <f t="shared" si="1"/>
        <v>13189</v>
      </c>
      <c r="D20" s="237">
        <v>1730</v>
      </c>
      <c r="E20" s="237">
        <v>50</v>
      </c>
      <c r="F20" s="237">
        <v>956</v>
      </c>
      <c r="G20" s="237">
        <v>1832</v>
      </c>
      <c r="H20" s="237">
        <v>3334</v>
      </c>
      <c r="I20" s="237">
        <v>1541</v>
      </c>
      <c r="J20" s="237">
        <v>1184</v>
      </c>
      <c r="K20" s="237">
        <v>194</v>
      </c>
      <c r="L20" s="237">
        <v>2368</v>
      </c>
      <c r="M20" s="443" t="s">
        <v>419</v>
      </c>
      <c r="N20" s="444"/>
    </row>
    <row r="21" spans="1:14">
      <c r="A21" s="375">
        <v>1071</v>
      </c>
      <c r="B21" s="283" t="s">
        <v>386</v>
      </c>
      <c r="C21" s="236">
        <f t="shared" si="1"/>
        <v>102966</v>
      </c>
      <c r="D21" s="236">
        <v>21285</v>
      </c>
      <c r="E21" s="236">
        <v>949</v>
      </c>
      <c r="F21" s="236">
        <v>1605</v>
      </c>
      <c r="G21" s="236">
        <v>6100</v>
      </c>
      <c r="H21" s="236">
        <v>4170</v>
      </c>
      <c r="I21" s="236">
        <v>6772</v>
      </c>
      <c r="J21" s="236">
        <v>2316</v>
      </c>
      <c r="K21" s="236">
        <v>27</v>
      </c>
      <c r="L21" s="236">
        <v>59742</v>
      </c>
      <c r="M21" s="448" t="s">
        <v>420</v>
      </c>
      <c r="N21" s="449"/>
    </row>
    <row r="22" spans="1:14">
      <c r="A22" s="376">
        <v>1073</v>
      </c>
      <c r="B22" s="284" t="s">
        <v>492</v>
      </c>
      <c r="C22" s="237">
        <f t="shared" si="1"/>
        <v>5698</v>
      </c>
      <c r="D22" s="237">
        <v>240</v>
      </c>
      <c r="E22" s="237">
        <v>17</v>
      </c>
      <c r="F22" s="237">
        <v>0</v>
      </c>
      <c r="G22" s="237">
        <v>106</v>
      </c>
      <c r="H22" s="237">
        <v>34</v>
      </c>
      <c r="I22" s="237">
        <v>700</v>
      </c>
      <c r="J22" s="237">
        <v>8</v>
      </c>
      <c r="K22" s="237">
        <v>0</v>
      </c>
      <c r="L22" s="237">
        <v>4593</v>
      </c>
      <c r="M22" s="443" t="s">
        <v>421</v>
      </c>
      <c r="N22" s="444"/>
    </row>
    <row r="23" spans="1:14">
      <c r="A23" s="375">
        <v>1079</v>
      </c>
      <c r="B23" s="283" t="s">
        <v>494</v>
      </c>
      <c r="C23" s="236">
        <f t="shared" si="1"/>
        <v>12816</v>
      </c>
      <c r="D23" s="236">
        <v>1202</v>
      </c>
      <c r="E23" s="236">
        <v>104</v>
      </c>
      <c r="F23" s="236">
        <v>169</v>
      </c>
      <c r="G23" s="236">
        <v>315</v>
      </c>
      <c r="H23" s="236">
        <v>1314</v>
      </c>
      <c r="I23" s="236">
        <v>383</v>
      </c>
      <c r="J23" s="236">
        <v>366</v>
      </c>
      <c r="K23" s="236">
        <v>99</v>
      </c>
      <c r="L23" s="236">
        <v>8864</v>
      </c>
      <c r="M23" s="448" t="s">
        <v>493</v>
      </c>
      <c r="N23" s="449"/>
    </row>
    <row r="24" spans="1:14">
      <c r="A24" s="376">
        <v>1080</v>
      </c>
      <c r="B24" s="284" t="s">
        <v>387</v>
      </c>
      <c r="C24" s="237">
        <f t="shared" si="1"/>
        <v>859</v>
      </c>
      <c r="D24" s="237">
        <v>112</v>
      </c>
      <c r="E24" s="237">
        <v>0</v>
      </c>
      <c r="F24" s="237">
        <v>0</v>
      </c>
      <c r="G24" s="237">
        <v>44</v>
      </c>
      <c r="H24" s="237">
        <v>106</v>
      </c>
      <c r="I24" s="237">
        <v>47</v>
      </c>
      <c r="J24" s="237">
        <v>0</v>
      </c>
      <c r="K24" s="237">
        <v>0</v>
      </c>
      <c r="L24" s="237">
        <v>550</v>
      </c>
      <c r="M24" s="443" t="s">
        <v>422</v>
      </c>
      <c r="N24" s="444"/>
    </row>
    <row r="25" spans="1:14">
      <c r="A25" s="228">
        <v>11</v>
      </c>
      <c r="B25" s="285" t="s">
        <v>388</v>
      </c>
      <c r="C25" s="238">
        <f t="shared" si="1"/>
        <v>61753</v>
      </c>
      <c r="D25" s="238">
        <f t="shared" ref="D25:K25" si="6">+D26+D27</f>
        <v>31320</v>
      </c>
      <c r="E25" s="238">
        <f t="shared" si="6"/>
        <v>804</v>
      </c>
      <c r="F25" s="238">
        <f t="shared" si="6"/>
        <v>519</v>
      </c>
      <c r="G25" s="238">
        <f t="shared" si="6"/>
        <v>6182</v>
      </c>
      <c r="H25" s="238">
        <f t="shared" si="6"/>
        <v>7072</v>
      </c>
      <c r="I25" s="238">
        <f t="shared" si="6"/>
        <v>2471</v>
      </c>
      <c r="J25" s="238">
        <f t="shared" si="6"/>
        <v>817</v>
      </c>
      <c r="K25" s="238">
        <f t="shared" si="6"/>
        <v>109</v>
      </c>
      <c r="L25" s="238">
        <f>+L26+L27</f>
        <v>12459</v>
      </c>
      <c r="M25" s="445" t="s">
        <v>423</v>
      </c>
      <c r="N25" s="446"/>
    </row>
    <row r="26" spans="1:14" ht="22.5" customHeight="1">
      <c r="A26" s="376">
        <v>1105</v>
      </c>
      <c r="B26" s="284" t="s">
        <v>496</v>
      </c>
      <c r="C26" s="237">
        <f t="shared" si="1"/>
        <v>24505</v>
      </c>
      <c r="D26" s="237">
        <v>14657</v>
      </c>
      <c r="E26" s="237">
        <v>802</v>
      </c>
      <c r="F26" s="237">
        <v>2</v>
      </c>
      <c r="G26" s="237">
        <v>4096</v>
      </c>
      <c r="H26" s="237">
        <v>1092</v>
      </c>
      <c r="I26" s="237">
        <v>998</v>
      </c>
      <c r="J26" s="237">
        <v>0</v>
      </c>
      <c r="K26" s="237">
        <v>0</v>
      </c>
      <c r="L26" s="237">
        <v>2858</v>
      </c>
      <c r="M26" s="443" t="s">
        <v>495</v>
      </c>
      <c r="N26" s="444"/>
    </row>
    <row r="27" spans="1:14">
      <c r="A27" s="375">
        <v>1106</v>
      </c>
      <c r="B27" s="283" t="s">
        <v>497</v>
      </c>
      <c r="C27" s="236">
        <f t="shared" si="1"/>
        <v>37248</v>
      </c>
      <c r="D27" s="236">
        <v>16663</v>
      </c>
      <c r="E27" s="236">
        <v>2</v>
      </c>
      <c r="F27" s="236">
        <v>517</v>
      </c>
      <c r="G27" s="236">
        <v>2086</v>
      </c>
      <c r="H27" s="236">
        <v>5980</v>
      </c>
      <c r="I27" s="236">
        <v>1473</v>
      </c>
      <c r="J27" s="236">
        <v>817</v>
      </c>
      <c r="K27" s="236">
        <v>109</v>
      </c>
      <c r="L27" s="236">
        <v>9601</v>
      </c>
      <c r="M27" s="448" t="s">
        <v>424</v>
      </c>
      <c r="N27" s="449"/>
    </row>
    <row r="28" spans="1:14">
      <c r="A28" s="227">
        <v>13</v>
      </c>
      <c r="B28" s="282" t="s">
        <v>389</v>
      </c>
      <c r="C28" s="235">
        <f t="shared" si="1"/>
        <v>7934</v>
      </c>
      <c r="D28" s="235">
        <v>877</v>
      </c>
      <c r="E28" s="235">
        <v>976</v>
      </c>
      <c r="F28" s="235">
        <v>517</v>
      </c>
      <c r="G28" s="235">
        <v>516</v>
      </c>
      <c r="H28" s="235">
        <v>194</v>
      </c>
      <c r="I28" s="235">
        <v>1158</v>
      </c>
      <c r="J28" s="235">
        <v>229</v>
      </c>
      <c r="K28" s="235">
        <v>295</v>
      </c>
      <c r="L28" s="235">
        <v>3172</v>
      </c>
      <c r="M28" s="450" t="s">
        <v>425</v>
      </c>
      <c r="N28" s="451"/>
    </row>
    <row r="29" spans="1:14">
      <c r="A29" s="375">
        <v>1392</v>
      </c>
      <c r="B29" s="283" t="s">
        <v>559</v>
      </c>
      <c r="C29" s="193">
        <f t="shared" si="1"/>
        <v>7477</v>
      </c>
      <c r="D29" s="193">
        <v>757</v>
      </c>
      <c r="E29" s="193">
        <v>976</v>
      </c>
      <c r="F29" s="193">
        <v>517</v>
      </c>
      <c r="G29" s="193">
        <v>516</v>
      </c>
      <c r="H29" s="193">
        <v>194</v>
      </c>
      <c r="I29" s="193">
        <v>1062</v>
      </c>
      <c r="J29" s="193">
        <v>229</v>
      </c>
      <c r="K29" s="193">
        <v>294</v>
      </c>
      <c r="L29" s="193">
        <v>2932</v>
      </c>
      <c r="M29" s="448" t="s">
        <v>426</v>
      </c>
      <c r="N29" s="449"/>
    </row>
    <row r="30" spans="1:14">
      <c r="A30" s="376" t="s">
        <v>620</v>
      </c>
      <c r="B30" s="284" t="s">
        <v>626</v>
      </c>
      <c r="C30" s="237">
        <f t="shared" si="1"/>
        <v>457</v>
      </c>
      <c r="D30" s="237">
        <v>120</v>
      </c>
      <c r="E30" s="237">
        <v>0</v>
      </c>
      <c r="F30" s="237">
        <v>0</v>
      </c>
      <c r="G30" s="237">
        <v>0</v>
      </c>
      <c r="H30" s="237">
        <v>0</v>
      </c>
      <c r="I30" s="237">
        <v>96</v>
      </c>
      <c r="J30" s="237">
        <v>0</v>
      </c>
      <c r="K30" s="237">
        <v>1</v>
      </c>
      <c r="L30" s="237">
        <v>240</v>
      </c>
      <c r="M30" s="443" t="s">
        <v>627</v>
      </c>
      <c r="N30" s="444"/>
    </row>
    <row r="31" spans="1:14">
      <c r="A31" s="228">
        <v>14</v>
      </c>
      <c r="B31" s="285" t="s">
        <v>390</v>
      </c>
      <c r="C31" s="238">
        <f t="shared" si="1"/>
        <v>167561</v>
      </c>
      <c r="D31" s="238">
        <f t="shared" ref="D31:K31" si="7">+D32+D33</f>
        <v>7240</v>
      </c>
      <c r="E31" s="238">
        <f t="shared" si="7"/>
        <v>821</v>
      </c>
      <c r="F31" s="238">
        <f t="shared" si="7"/>
        <v>508</v>
      </c>
      <c r="G31" s="238">
        <f t="shared" si="7"/>
        <v>4084</v>
      </c>
      <c r="H31" s="238">
        <f t="shared" si="7"/>
        <v>3049</v>
      </c>
      <c r="I31" s="238">
        <f t="shared" si="7"/>
        <v>5394</v>
      </c>
      <c r="J31" s="238">
        <f t="shared" si="7"/>
        <v>2049</v>
      </c>
      <c r="K31" s="238">
        <f t="shared" si="7"/>
        <v>1485</v>
      </c>
      <c r="L31" s="238">
        <f>+L32+L33</f>
        <v>142931</v>
      </c>
      <c r="M31" s="445" t="s">
        <v>427</v>
      </c>
      <c r="N31" s="446"/>
    </row>
    <row r="32" spans="1:14">
      <c r="A32" s="376">
        <v>1411</v>
      </c>
      <c r="B32" s="284" t="s">
        <v>557</v>
      </c>
      <c r="C32" s="237">
        <f t="shared" si="1"/>
        <v>2809</v>
      </c>
      <c r="D32" s="237">
        <v>1285</v>
      </c>
      <c r="E32" s="237">
        <v>0</v>
      </c>
      <c r="F32" s="237">
        <v>23</v>
      </c>
      <c r="G32" s="237">
        <v>168</v>
      </c>
      <c r="H32" s="237">
        <v>115</v>
      </c>
      <c r="I32" s="237">
        <v>187</v>
      </c>
      <c r="J32" s="237">
        <v>56</v>
      </c>
      <c r="K32" s="237">
        <v>0</v>
      </c>
      <c r="L32" s="237">
        <v>975</v>
      </c>
      <c r="M32" s="443" t="s">
        <v>558</v>
      </c>
      <c r="N32" s="444"/>
    </row>
    <row r="33" spans="1:14" ht="25.5" customHeight="1">
      <c r="A33" s="375">
        <v>1412</v>
      </c>
      <c r="B33" s="283" t="s">
        <v>556</v>
      </c>
      <c r="C33" s="236">
        <f t="shared" si="1"/>
        <v>164752</v>
      </c>
      <c r="D33" s="236">
        <v>5955</v>
      </c>
      <c r="E33" s="236">
        <v>821</v>
      </c>
      <c r="F33" s="236">
        <v>485</v>
      </c>
      <c r="G33" s="236">
        <v>3916</v>
      </c>
      <c r="H33" s="236">
        <v>2934</v>
      </c>
      <c r="I33" s="236">
        <v>5207</v>
      </c>
      <c r="J33" s="236">
        <v>1993</v>
      </c>
      <c r="K33" s="236">
        <v>1485</v>
      </c>
      <c r="L33" s="236">
        <v>141956</v>
      </c>
      <c r="M33" s="448" t="s">
        <v>561</v>
      </c>
      <c r="N33" s="449"/>
    </row>
    <row r="34" spans="1:14">
      <c r="A34" s="227">
        <v>15</v>
      </c>
      <c r="B34" s="282" t="s">
        <v>555</v>
      </c>
      <c r="C34" s="73">
        <f t="shared" si="1"/>
        <v>710</v>
      </c>
      <c r="D34" s="73">
        <f t="shared" ref="D34:K34" si="8">+D35+D36</f>
        <v>453</v>
      </c>
      <c r="E34" s="73">
        <f t="shared" si="8"/>
        <v>0</v>
      </c>
      <c r="F34" s="73">
        <f t="shared" si="8"/>
        <v>0</v>
      </c>
      <c r="G34" s="73">
        <f t="shared" si="8"/>
        <v>132</v>
      </c>
      <c r="H34" s="73">
        <f t="shared" si="8"/>
        <v>3</v>
      </c>
      <c r="I34" s="73">
        <f t="shared" si="8"/>
        <v>29</v>
      </c>
      <c r="J34" s="73">
        <f t="shared" si="8"/>
        <v>5</v>
      </c>
      <c r="K34" s="73">
        <f t="shared" si="8"/>
        <v>0</v>
      </c>
      <c r="L34" s="73">
        <f>+L35+L36</f>
        <v>88</v>
      </c>
      <c r="M34" s="450" t="s">
        <v>428</v>
      </c>
      <c r="N34" s="451"/>
    </row>
    <row r="35" spans="1:14">
      <c r="A35" s="375" t="s">
        <v>394</v>
      </c>
      <c r="B35" s="283" t="s">
        <v>554</v>
      </c>
      <c r="C35" s="236">
        <f t="shared" si="1"/>
        <v>94</v>
      </c>
      <c r="D35" s="236">
        <v>52</v>
      </c>
      <c r="E35" s="236">
        <v>0</v>
      </c>
      <c r="F35" s="236">
        <v>0</v>
      </c>
      <c r="G35" s="236">
        <v>42</v>
      </c>
      <c r="H35" s="236">
        <v>0</v>
      </c>
      <c r="I35" s="236">
        <v>0</v>
      </c>
      <c r="J35" s="236">
        <v>0</v>
      </c>
      <c r="K35" s="236">
        <v>0</v>
      </c>
      <c r="L35" s="236">
        <v>0</v>
      </c>
      <c r="M35" s="448" t="s">
        <v>429</v>
      </c>
      <c r="N35" s="449"/>
    </row>
    <row r="36" spans="1:14">
      <c r="A36" s="376">
        <v>1520</v>
      </c>
      <c r="B36" s="284" t="s">
        <v>391</v>
      </c>
      <c r="C36" s="237">
        <f t="shared" si="1"/>
        <v>616</v>
      </c>
      <c r="D36" s="237">
        <v>401</v>
      </c>
      <c r="E36" s="237">
        <v>0</v>
      </c>
      <c r="F36" s="237">
        <v>0</v>
      </c>
      <c r="G36" s="237">
        <v>90</v>
      </c>
      <c r="H36" s="237">
        <v>3</v>
      </c>
      <c r="I36" s="237">
        <v>29</v>
      </c>
      <c r="J36" s="237">
        <v>5</v>
      </c>
      <c r="K36" s="237">
        <v>0</v>
      </c>
      <c r="L36" s="237">
        <v>88</v>
      </c>
      <c r="M36" s="443" t="s">
        <v>430</v>
      </c>
      <c r="N36" s="444"/>
    </row>
    <row r="37" spans="1:14" ht="33.75">
      <c r="A37" s="228">
        <v>16</v>
      </c>
      <c r="B37" s="285" t="s">
        <v>551</v>
      </c>
      <c r="C37" s="238">
        <f t="shared" si="1"/>
        <v>77087</v>
      </c>
      <c r="D37" s="238">
        <f t="shared" ref="D37:K37" si="9">+D38</f>
        <v>7853</v>
      </c>
      <c r="E37" s="238">
        <f t="shared" si="9"/>
        <v>295</v>
      </c>
      <c r="F37" s="238">
        <f t="shared" si="9"/>
        <v>0</v>
      </c>
      <c r="G37" s="238">
        <f t="shared" si="9"/>
        <v>2699</v>
      </c>
      <c r="H37" s="238">
        <f t="shared" si="9"/>
        <v>3151</v>
      </c>
      <c r="I37" s="238">
        <f t="shared" si="9"/>
        <v>5264</v>
      </c>
      <c r="J37" s="238">
        <f t="shared" si="9"/>
        <v>4466</v>
      </c>
      <c r="K37" s="238">
        <f t="shared" si="9"/>
        <v>1646</v>
      </c>
      <c r="L37" s="238">
        <f>+L38</f>
        <v>51713</v>
      </c>
      <c r="M37" s="445" t="s">
        <v>552</v>
      </c>
      <c r="N37" s="446"/>
    </row>
    <row r="38" spans="1:14">
      <c r="A38" s="376">
        <v>1622</v>
      </c>
      <c r="B38" s="284" t="s">
        <v>550</v>
      </c>
      <c r="C38" s="237">
        <f t="shared" si="1"/>
        <v>77087</v>
      </c>
      <c r="D38" s="237">
        <v>7853</v>
      </c>
      <c r="E38" s="237">
        <v>295</v>
      </c>
      <c r="F38" s="237">
        <v>0</v>
      </c>
      <c r="G38" s="237">
        <v>2699</v>
      </c>
      <c r="H38" s="237">
        <v>3151</v>
      </c>
      <c r="I38" s="237">
        <v>5264</v>
      </c>
      <c r="J38" s="237">
        <v>4466</v>
      </c>
      <c r="K38" s="237">
        <v>1646</v>
      </c>
      <c r="L38" s="237">
        <v>51713</v>
      </c>
      <c r="M38" s="443" t="s">
        <v>553</v>
      </c>
      <c r="N38" s="444"/>
    </row>
    <row r="39" spans="1:14">
      <c r="A39" s="228">
        <v>17</v>
      </c>
      <c r="B39" s="285" t="s">
        <v>549</v>
      </c>
      <c r="C39" s="238">
        <f t="shared" si="1"/>
        <v>8288</v>
      </c>
      <c r="D39" s="238">
        <f t="shared" ref="D39:K39" si="10">+D40+D41</f>
        <v>2449</v>
      </c>
      <c r="E39" s="238">
        <f t="shared" si="10"/>
        <v>1</v>
      </c>
      <c r="F39" s="238">
        <f t="shared" si="10"/>
        <v>0</v>
      </c>
      <c r="G39" s="238">
        <f t="shared" si="10"/>
        <v>376</v>
      </c>
      <c r="H39" s="238">
        <f t="shared" si="10"/>
        <v>977</v>
      </c>
      <c r="I39" s="238">
        <f t="shared" si="10"/>
        <v>271</v>
      </c>
      <c r="J39" s="238">
        <f t="shared" si="10"/>
        <v>1908</v>
      </c>
      <c r="K39" s="238">
        <f t="shared" si="10"/>
        <v>73</v>
      </c>
      <c r="L39" s="238">
        <f>+L40+L41</f>
        <v>2233</v>
      </c>
      <c r="M39" s="445" t="s">
        <v>431</v>
      </c>
      <c r="N39" s="446"/>
    </row>
    <row r="40" spans="1:14">
      <c r="A40" s="376">
        <v>1702</v>
      </c>
      <c r="B40" s="284" t="s">
        <v>392</v>
      </c>
      <c r="C40" s="237">
        <f t="shared" si="1"/>
        <v>4336</v>
      </c>
      <c r="D40" s="237">
        <v>1873</v>
      </c>
      <c r="E40" s="237">
        <v>1</v>
      </c>
      <c r="F40" s="237">
        <v>0</v>
      </c>
      <c r="G40" s="237">
        <v>151</v>
      </c>
      <c r="H40" s="237">
        <v>367</v>
      </c>
      <c r="I40" s="237">
        <v>242</v>
      </c>
      <c r="J40" s="237">
        <v>93</v>
      </c>
      <c r="K40" s="237">
        <v>73</v>
      </c>
      <c r="L40" s="237">
        <v>1536</v>
      </c>
      <c r="M40" s="443" t="s">
        <v>548</v>
      </c>
      <c r="N40" s="444"/>
    </row>
    <row r="41" spans="1:14">
      <c r="A41" s="375">
        <v>1709</v>
      </c>
      <c r="B41" s="283" t="s">
        <v>393</v>
      </c>
      <c r="C41" s="236">
        <f t="shared" si="1"/>
        <v>3952</v>
      </c>
      <c r="D41" s="236">
        <v>576</v>
      </c>
      <c r="E41" s="236">
        <v>0</v>
      </c>
      <c r="F41" s="236">
        <v>0</v>
      </c>
      <c r="G41" s="236">
        <v>225</v>
      </c>
      <c r="H41" s="236">
        <v>610</v>
      </c>
      <c r="I41" s="236">
        <v>29</v>
      </c>
      <c r="J41" s="236">
        <v>1815</v>
      </c>
      <c r="K41" s="236">
        <v>0</v>
      </c>
      <c r="L41" s="236">
        <v>697</v>
      </c>
      <c r="M41" s="448" t="s">
        <v>432</v>
      </c>
      <c r="N41" s="449"/>
    </row>
    <row r="42" spans="1:14">
      <c r="A42" s="227">
        <v>18</v>
      </c>
      <c r="B42" s="282" t="s">
        <v>619</v>
      </c>
      <c r="C42" s="73">
        <f t="shared" si="1"/>
        <v>113061</v>
      </c>
      <c r="D42" s="73">
        <f t="shared" ref="D42:K42" si="11">+D43+D44</f>
        <v>20266</v>
      </c>
      <c r="E42" s="73">
        <f t="shared" si="11"/>
        <v>306</v>
      </c>
      <c r="F42" s="73">
        <f t="shared" si="11"/>
        <v>45699</v>
      </c>
      <c r="G42" s="73">
        <f t="shared" si="11"/>
        <v>2172</v>
      </c>
      <c r="H42" s="73">
        <f t="shared" si="11"/>
        <v>9091</v>
      </c>
      <c r="I42" s="73">
        <f t="shared" si="11"/>
        <v>5361</v>
      </c>
      <c r="J42" s="73">
        <f t="shared" si="11"/>
        <v>484</v>
      </c>
      <c r="K42" s="73">
        <f t="shared" si="11"/>
        <v>380</v>
      </c>
      <c r="L42" s="73">
        <f>+L43+L44</f>
        <v>29302</v>
      </c>
      <c r="M42" s="450" t="s">
        <v>433</v>
      </c>
      <c r="N42" s="451"/>
    </row>
    <row r="43" spans="1:14">
      <c r="A43" s="375">
        <v>1811</v>
      </c>
      <c r="B43" s="283" t="s">
        <v>392</v>
      </c>
      <c r="C43" s="236">
        <f t="shared" si="1"/>
        <v>111972</v>
      </c>
      <c r="D43" s="236">
        <v>20017</v>
      </c>
      <c r="E43" s="236">
        <v>306</v>
      </c>
      <c r="F43" s="236">
        <v>45699</v>
      </c>
      <c r="G43" s="236">
        <v>2116</v>
      </c>
      <c r="H43" s="236">
        <v>9075</v>
      </c>
      <c r="I43" s="236">
        <v>5351</v>
      </c>
      <c r="J43" s="236">
        <v>484</v>
      </c>
      <c r="K43" s="236">
        <v>380</v>
      </c>
      <c r="L43" s="236">
        <v>28544</v>
      </c>
      <c r="M43" s="479" t="s">
        <v>434</v>
      </c>
      <c r="N43" s="480"/>
    </row>
    <row r="44" spans="1:14">
      <c r="A44" s="376">
        <v>1820</v>
      </c>
      <c r="B44" s="284" t="s">
        <v>393</v>
      </c>
      <c r="C44" s="237">
        <f t="shared" si="1"/>
        <v>1089</v>
      </c>
      <c r="D44" s="237">
        <v>249</v>
      </c>
      <c r="E44" s="237">
        <v>0</v>
      </c>
      <c r="F44" s="237">
        <v>0</v>
      </c>
      <c r="G44" s="237">
        <v>56</v>
      </c>
      <c r="H44" s="237">
        <v>16</v>
      </c>
      <c r="I44" s="237">
        <v>10</v>
      </c>
      <c r="J44" s="237">
        <v>0</v>
      </c>
      <c r="K44" s="237">
        <v>0</v>
      </c>
      <c r="L44" s="237">
        <v>758</v>
      </c>
      <c r="M44" s="443" t="s">
        <v>435</v>
      </c>
      <c r="N44" s="444"/>
    </row>
    <row r="45" spans="1:14">
      <c r="A45" s="228">
        <v>19</v>
      </c>
      <c r="B45" s="285" t="s">
        <v>547</v>
      </c>
      <c r="C45" s="369">
        <f t="shared" si="1"/>
        <v>401304</v>
      </c>
      <c r="D45" s="369">
        <v>35841</v>
      </c>
      <c r="E45" s="369">
        <v>0</v>
      </c>
      <c r="F45" s="369">
        <v>315744</v>
      </c>
      <c r="G45" s="369">
        <v>1240</v>
      </c>
      <c r="H45" s="369">
        <v>34286</v>
      </c>
      <c r="I45" s="369">
        <v>7384</v>
      </c>
      <c r="J45" s="369">
        <v>24</v>
      </c>
      <c r="K45" s="369">
        <v>632</v>
      </c>
      <c r="L45" s="369">
        <v>6153</v>
      </c>
      <c r="M45" s="445" t="s">
        <v>436</v>
      </c>
      <c r="N45" s="446"/>
    </row>
    <row r="46" spans="1:14">
      <c r="A46" s="227">
        <v>20</v>
      </c>
      <c r="B46" s="282" t="s">
        <v>546</v>
      </c>
      <c r="C46" s="73">
        <f t="shared" si="1"/>
        <v>1091121</v>
      </c>
      <c r="D46" s="73">
        <v>481328</v>
      </c>
      <c r="E46" s="73">
        <v>0</v>
      </c>
      <c r="F46" s="73">
        <v>252528</v>
      </c>
      <c r="G46" s="73">
        <v>42623</v>
      </c>
      <c r="H46" s="73">
        <v>186233</v>
      </c>
      <c r="I46" s="73">
        <v>16245</v>
      </c>
      <c r="J46" s="73">
        <v>8954</v>
      </c>
      <c r="K46" s="73">
        <v>12050</v>
      </c>
      <c r="L46" s="73">
        <v>91160</v>
      </c>
      <c r="M46" s="450" t="s">
        <v>437</v>
      </c>
      <c r="N46" s="451"/>
    </row>
    <row r="47" spans="1:14" ht="22.5">
      <c r="A47" s="228">
        <v>21</v>
      </c>
      <c r="B47" s="285" t="s">
        <v>541</v>
      </c>
      <c r="C47" s="238">
        <f t="shared" si="1"/>
        <v>1827</v>
      </c>
      <c r="D47" s="238">
        <v>116</v>
      </c>
      <c r="E47" s="238">
        <v>0</v>
      </c>
      <c r="F47" s="238">
        <v>0</v>
      </c>
      <c r="G47" s="238">
        <v>0</v>
      </c>
      <c r="H47" s="238">
        <v>109</v>
      </c>
      <c r="I47" s="238">
        <v>173</v>
      </c>
      <c r="J47" s="238">
        <v>859</v>
      </c>
      <c r="K47" s="238">
        <v>227</v>
      </c>
      <c r="L47" s="238">
        <v>343</v>
      </c>
      <c r="M47" s="445" t="s">
        <v>539</v>
      </c>
      <c r="N47" s="446"/>
    </row>
    <row r="48" spans="1:14" ht="22.5">
      <c r="A48" s="376">
        <v>2100</v>
      </c>
      <c r="B48" s="284" t="s">
        <v>542</v>
      </c>
      <c r="C48" s="237">
        <f t="shared" si="1"/>
        <v>1827</v>
      </c>
      <c r="D48" s="237">
        <v>116</v>
      </c>
      <c r="E48" s="237">
        <v>0</v>
      </c>
      <c r="F48" s="237">
        <v>0</v>
      </c>
      <c r="G48" s="237">
        <v>0</v>
      </c>
      <c r="H48" s="237">
        <v>109</v>
      </c>
      <c r="I48" s="237">
        <v>173</v>
      </c>
      <c r="J48" s="237">
        <v>859</v>
      </c>
      <c r="K48" s="237">
        <v>227</v>
      </c>
      <c r="L48" s="237">
        <v>343</v>
      </c>
      <c r="M48" s="443" t="s">
        <v>538</v>
      </c>
      <c r="N48" s="444"/>
    </row>
    <row r="49" spans="1:14">
      <c r="A49" s="228">
        <v>22</v>
      </c>
      <c r="B49" s="285" t="s">
        <v>543</v>
      </c>
      <c r="C49" s="238">
        <f t="shared" si="1"/>
        <v>101582</v>
      </c>
      <c r="D49" s="238">
        <f>+D50+D51</f>
        <v>28055</v>
      </c>
      <c r="E49" s="238">
        <f t="shared" ref="E49:K49" si="12">+E50+E51</f>
        <v>785</v>
      </c>
      <c r="F49" s="238">
        <f t="shared" si="12"/>
        <v>2427</v>
      </c>
      <c r="G49" s="238">
        <f t="shared" si="12"/>
        <v>15425</v>
      </c>
      <c r="H49" s="238">
        <f t="shared" si="12"/>
        <v>11694</v>
      </c>
      <c r="I49" s="238">
        <f t="shared" si="12"/>
        <v>3666</v>
      </c>
      <c r="J49" s="238">
        <f t="shared" si="12"/>
        <v>7170</v>
      </c>
      <c r="K49" s="238">
        <f t="shared" si="12"/>
        <v>4878</v>
      </c>
      <c r="L49" s="238">
        <f>+L50+L51</f>
        <v>27482</v>
      </c>
      <c r="M49" s="445" t="s">
        <v>438</v>
      </c>
      <c r="N49" s="446"/>
    </row>
    <row r="50" spans="1:14" ht="22.5">
      <c r="A50" s="376">
        <v>2211</v>
      </c>
      <c r="B50" s="284" t="s">
        <v>544</v>
      </c>
      <c r="C50" s="237">
        <f t="shared" si="1"/>
        <v>167</v>
      </c>
      <c r="D50" s="237">
        <v>26</v>
      </c>
      <c r="E50" s="237">
        <v>0</v>
      </c>
      <c r="F50" s="237">
        <v>0</v>
      </c>
      <c r="G50" s="237">
        <v>10</v>
      </c>
      <c r="H50" s="237">
        <v>50</v>
      </c>
      <c r="I50" s="237">
        <v>25</v>
      </c>
      <c r="J50" s="237">
        <v>6</v>
      </c>
      <c r="K50" s="237">
        <v>25</v>
      </c>
      <c r="L50" s="237">
        <v>25</v>
      </c>
      <c r="M50" s="443" t="s">
        <v>540</v>
      </c>
      <c r="N50" s="444"/>
    </row>
    <row r="51" spans="1:14">
      <c r="A51" s="375">
        <v>2220</v>
      </c>
      <c r="B51" s="283" t="s">
        <v>395</v>
      </c>
      <c r="C51" s="236">
        <f t="shared" si="1"/>
        <v>101415</v>
      </c>
      <c r="D51" s="236">
        <v>28029</v>
      </c>
      <c r="E51" s="236">
        <v>785</v>
      </c>
      <c r="F51" s="236">
        <v>2427</v>
      </c>
      <c r="G51" s="236">
        <v>15415</v>
      </c>
      <c r="H51" s="236">
        <v>11644</v>
      </c>
      <c r="I51" s="236">
        <v>3641</v>
      </c>
      <c r="J51" s="236">
        <v>7164</v>
      </c>
      <c r="K51" s="236">
        <v>4853</v>
      </c>
      <c r="L51" s="236">
        <v>27457</v>
      </c>
      <c r="M51" s="448" t="s">
        <v>439</v>
      </c>
      <c r="N51" s="449"/>
    </row>
    <row r="52" spans="1:14">
      <c r="A52" s="227">
        <v>23</v>
      </c>
      <c r="B52" s="282" t="s">
        <v>545</v>
      </c>
      <c r="C52" s="73">
        <f t="shared" si="1"/>
        <v>527361</v>
      </c>
      <c r="D52" s="73">
        <f t="shared" ref="D52:K52" si="13">+D53+D54+D55+D56+D57</f>
        <v>77710</v>
      </c>
      <c r="E52" s="73">
        <f t="shared" si="13"/>
        <v>399</v>
      </c>
      <c r="F52" s="73">
        <f t="shared" si="13"/>
        <v>34479</v>
      </c>
      <c r="G52" s="73">
        <f t="shared" si="13"/>
        <v>52894</v>
      </c>
      <c r="H52" s="73">
        <f t="shared" si="13"/>
        <v>116195</v>
      </c>
      <c r="I52" s="73">
        <f t="shared" si="13"/>
        <v>18925</v>
      </c>
      <c r="J52" s="73">
        <f t="shared" si="13"/>
        <v>81951</v>
      </c>
      <c r="K52" s="73">
        <f t="shared" si="13"/>
        <v>54630</v>
      </c>
      <c r="L52" s="73">
        <f>+L53+L54+L55+L56+L57</f>
        <v>90178</v>
      </c>
      <c r="M52" s="450" t="s">
        <v>440</v>
      </c>
      <c r="N52" s="451"/>
    </row>
    <row r="53" spans="1:14">
      <c r="A53" s="375">
        <v>2310</v>
      </c>
      <c r="B53" s="283" t="s">
        <v>396</v>
      </c>
      <c r="C53" s="236">
        <f t="shared" si="1"/>
        <v>16632</v>
      </c>
      <c r="D53" s="236">
        <v>3442</v>
      </c>
      <c r="E53" s="236">
        <v>26</v>
      </c>
      <c r="F53" s="236">
        <v>825</v>
      </c>
      <c r="G53" s="236">
        <v>1140</v>
      </c>
      <c r="H53" s="236">
        <v>1088</v>
      </c>
      <c r="I53" s="236">
        <v>2701</v>
      </c>
      <c r="J53" s="236">
        <v>184</v>
      </c>
      <c r="K53" s="236">
        <v>791</v>
      </c>
      <c r="L53" s="236">
        <v>6435</v>
      </c>
      <c r="M53" s="448" t="s">
        <v>441</v>
      </c>
      <c r="N53" s="449"/>
    </row>
    <row r="54" spans="1:14">
      <c r="A54" s="376">
        <v>2394</v>
      </c>
      <c r="B54" s="284" t="s">
        <v>397</v>
      </c>
      <c r="C54" s="237">
        <f t="shared" si="1"/>
        <v>63343</v>
      </c>
      <c r="D54" s="237">
        <v>8576</v>
      </c>
      <c r="E54" s="237">
        <v>21</v>
      </c>
      <c r="F54" s="237">
        <v>4896</v>
      </c>
      <c r="G54" s="237">
        <v>1025</v>
      </c>
      <c r="H54" s="237">
        <v>20505</v>
      </c>
      <c r="I54" s="237">
        <v>1817</v>
      </c>
      <c r="J54" s="237">
        <v>527</v>
      </c>
      <c r="K54" s="237">
        <v>7641</v>
      </c>
      <c r="L54" s="237">
        <v>18335</v>
      </c>
      <c r="M54" s="443" t="s">
        <v>442</v>
      </c>
      <c r="N54" s="444"/>
    </row>
    <row r="55" spans="1:14">
      <c r="A55" s="375">
        <v>2395</v>
      </c>
      <c r="B55" s="283" t="s">
        <v>535</v>
      </c>
      <c r="C55" s="236">
        <f t="shared" si="1"/>
        <v>392347</v>
      </c>
      <c r="D55" s="236">
        <v>50241</v>
      </c>
      <c r="E55" s="236">
        <v>352</v>
      </c>
      <c r="F55" s="236">
        <v>26088</v>
      </c>
      <c r="G55" s="236">
        <v>45000</v>
      </c>
      <c r="H55" s="236">
        <v>88561</v>
      </c>
      <c r="I55" s="236">
        <v>11774</v>
      </c>
      <c r="J55" s="236">
        <v>77126</v>
      </c>
      <c r="K55" s="236">
        <v>38924</v>
      </c>
      <c r="L55" s="236">
        <v>54281</v>
      </c>
      <c r="M55" s="448" t="s">
        <v>443</v>
      </c>
      <c r="N55" s="449"/>
    </row>
    <row r="56" spans="1:14">
      <c r="A56" s="376">
        <v>2396</v>
      </c>
      <c r="B56" s="284" t="s">
        <v>398</v>
      </c>
      <c r="C56" s="237">
        <f t="shared" si="1"/>
        <v>20001</v>
      </c>
      <c r="D56" s="237">
        <v>3936</v>
      </c>
      <c r="E56" s="237">
        <v>0</v>
      </c>
      <c r="F56" s="237">
        <v>2670</v>
      </c>
      <c r="G56" s="237">
        <v>1123</v>
      </c>
      <c r="H56" s="237">
        <v>4136</v>
      </c>
      <c r="I56" s="237">
        <v>1926</v>
      </c>
      <c r="J56" s="237">
        <v>32</v>
      </c>
      <c r="K56" s="237">
        <v>0</v>
      </c>
      <c r="L56" s="237">
        <v>6178</v>
      </c>
      <c r="M56" s="443" t="s">
        <v>444</v>
      </c>
      <c r="N56" s="444"/>
    </row>
    <row r="57" spans="1:14" ht="15" customHeight="1">
      <c r="A57" s="375">
        <v>2399</v>
      </c>
      <c r="B57" s="283" t="s">
        <v>534</v>
      </c>
      <c r="C57" s="236">
        <f t="shared" si="1"/>
        <v>35038</v>
      </c>
      <c r="D57" s="236">
        <v>11515</v>
      </c>
      <c r="E57" s="236">
        <v>0</v>
      </c>
      <c r="F57" s="236">
        <v>0</v>
      </c>
      <c r="G57" s="236">
        <v>4606</v>
      </c>
      <c r="H57" s="236">
        <v>1905</v>
      </c>
      <c r="I57" s="236">
        <v>707</v>
      </c>
      <c r="J57" s="236">
        <v>4082</v>
      </c>
      <c r="K57" s="236">
        <v>7274</v>
      </c>
      <c r="L57" s="236">
        <v>4949</v>
      </c>
      <c r="M57" s="448" t="s">
        <v>533</v>
      </c>
      <c r="N57" s="449"/>
    </row>
    <row r="58" spans="1:14">
      <c r="A58" s="227">
        <v>24</v>
      </c>
      <c r="B58" s="282" t="s">
        <v>399</v>
      </c>
      <c r="C58" s="73">
        <f t="shared" si="1"/>
        <v>746591</v>
      </c>
      <c r="D58" s="73">
        <v>221403</v>
      </c>
      <c r="E58" s="73">
        <v>40</v>
      </c>
      <c r="F58" s="73">
        <v>230077</v>
      </c>
      <c r="G58" s="73">
        <v>9428</v>
      </c>
      <c r="H58" s="73">
        <v>185950</v>
      </c>
      <c r="I58" s="73">
        <v>5254</v>
      </c>
      <c r="J58" s="73">
        <v>15371</v>
      </c>
      <c r="K58" s="73">
        <v>33193</v>
      </c>
      <c r="L58" s="73">
        <v>45875</v>
      </c>
      <c r="M58" s="450" t="s">
        <v>445</v>
      </c>
      <c r="N58" s="451"/>
    </row>
    <row r="59" spans="1:14" ht="22.5">
      <c r="A59" s="228">
        <v>25</v>
      </c>
      <c r="B59" s="285" t="s">
        <v>536</v>
      </c>
      <c r="C59" s="238">
        <f t="shared" si="1"/>
        <v>387289</v>
      </c>
      <c r="D59" s="238">
        <f t="shared" ref="D59:K59" si="14">+D60+D61+D62+D63</f>
        <v>45779</v>
      </c>
      <c r="E59" s="238">
        <f t="shared" si="14"/>
        <v>10248</v>
      </c>
      <c r="F59" s="238">
        <f t="shared" si="14"/>
        <v>46777</v>
      </c>
      <c r="G59" s="238">
        <f t="shared" si="14"/>
        <v>21420</v>
      </c>
      <c r="H59" s="238">
        <f t="shared" si="14"/>
        <v>23103</v>
      </c>
      <c r="I59" s="238">
        <f t="shared" si="14"/>
        <v>11052</v>
      </c>
      <c r="J59" s="238">
        <f t="shared" si="14"/>
        <v>19719</v>
      </c>
      <c r="K59" s="238">
        <f t="shared" si="14"/>
        <v>51346</v>
      </c>
      <c r="L59" s="238">
        <f>+L60+L61+L62+L63</f>
        <v>157845</v>
      </c>
      <c r="M59" s="445" t="s">
        <v>532</v>
      </c>
      <c r="N59" s="446"/>
    </row>
    <row r="60" spans="1:14">
      <c r="A60" s="376">
        <v>2511</v>
      </c>
      <c r="B60" s="284" t="s">
        <v>400</v>
      </c>
      <c r="C60" s="237">
        <f t="shared" si="1"/>
        <v>343338</v>
      </c>
      <c r="D60" s="237">
        <v>40306</v>
      </c>
      <c r="E60" s="237">
        <v>1143</v>
      </c>
      <c r="F60" s="237">
        <v>41140</v>
      </c>
      <c r="G60" s="237">
        <v>20627</v>
      </c>
      <c r="H60" s="237">
        <v>20997</v>
      </c>
      <c r="I60" s="237">
        <v>10406</v>
      </c>
      <c r="J60" s="237">
        <v>12036</v>
      </c>
      <c r="K60" s="237">
        <v>50815</v>
      </c>
      <c r="L60" s="237">
        <v>145868</v>
      </c>
      <c r="M60" s="443" t="s">
        <v>446</v>
      </c>
      <c r="N60" s="444"/>
    </row>
    <row r="61" spans="1:14" ht="22.5" customHeight="1">
      <c r="A61" s="375">
        <v>2591</v>
      </c>
      <c r="B61" s="283" t="s">
        <v>530</v>
      </c>
      <c r="C61" s="236">
        <f t="shared" si="1"/>
        <v>4603</v>
      </c>
      <c r="D61" s="236">
        <v>614</v>
      </c>
      <c r="E61" s="236">
        <v>0</v>
      </c>
      <c r="F61" s="236">
        <v>17</v>
      </c>
      <c r="G61" s="236">
        <v>519</v>
      </c>
      <c r="H61" s="236">
        <v>75</v>
      </c>
      <c r="I61" s="236">
        <v>163</v>
      </c>
      <c r="J61" s="236">
        <v>31</v>
      </c>
      <c r="K61" s="236">
        <v>162</v>
      </c>
      <c r="L61" s="236">
        <v>3022</v>
      </c>
      <c r="M61" s="448" t="s">
        <v>531</v>
      </c>
      <c r="N61" s="449"/>
    </row>
    <row r="62" spans="1:14">
      <c r="A62" s="376">
        <v>2592</v>
      </c>
      <c r="B62" s="284" t="s">
        <v>537</v>
      </c>
      <c r="C62" s="237">
        <f t="shared" si="1"/>
        <v>30685</v>
      </c>
      <c r="D62" s="237">
        <v>4736</v>
      </c>
      <c r="E62" s="237">
        <v>9105</v>
      </c>
      <c r="F62" s="237">
        <v>4395</v>
      </c>
      <c r="G62" s="237">
        <v>0</v>
      </c>
      <c r="H62" s="237">
        <v>1966</v>
      </c>
      <c r="I62" s="237">
        <v>427</v>
      </c>
      <c r="J62" s="237">
        <v>7652</v>
      </c>
      <c r="K62" s="237">
        <v>369</v>
      </c>
      <c r="L62" s="237">
        <v>2035</v>
      </c>
      <c r="M62" s="443" t="s">
        <v>447</v>
      </c>
      <c r="N62" s="444"/>
    </row>
    <row r="63" spans="1:14" ht="15" customHeight="1">
      <c r="A63" s="375">
        <v>2599</v>
      </c>
      <c r="B63" s="283" t="s">
        <v>528</v>
      </c>
      <c r="C63" s="236">
        <f t="shared" si="1"/>
        <v>8663</v>
      </c>
      <c r="D63" s="236">
        <v>123</v>
      </c>
      <c r="E63" s="236">
        <v>0</v>
      </c>
      <c r="F63" s="236">
        <v>1225</v>
      </c>
      <c r="G63" s="236">
        <v>274</v>
      </c>
      <c r="H63" s="236">
        <v>65</v>
      </c>
      <c r="I63" s="236">
        <v>56</v>
      </c>
      <c r="J63" s="236">
        <v>0</v>
      </c>
      <c r="K63" s="236">
        <v>0</v>
      </c>
      <c r="L63" s="236">
        <v>6920</v>
      </c>
      <c r="M63" s="448" t="s">
        <v>529</v>
      </c>
      <c r="N63" s="449"/>
    </row>
    <row r="64" spans="1:14">
      <c r="A64" s="227">
        <v>27</v>
      </c>
      <c r="B64" s="282" t="s">
        <v>401</v>
      </c>
      <c r="C64" s="73">
        <f t="shared" si="1"/>
        <v>31097</v>
      </c>
      <c r="D64" s="73">
        <f>+D65+D66+D67+D68</f>
        <v>7920</v>
      </c>
      <c r="E64" s="73">
        <f t="shared" ref="E64:K64" si="15">+E65+E66+E67+E68</f>
        <v>0</v>
      </c>
      <c r="F64" s="73">
        <f t="shared" si="15"/>
        <v>375</v>
      </c>
      <c r="G64" s="73">
        <f t="shared" si="15"/>
        <v>2886</v>
      </c>
      <c r="H64" s="73">
        <f t="shared" si="15"/>
        <v>5624</v>
      </c>
      <c r="I64" s="73">
        <f t="shared" si="15"/>
        <v>3112</v>
      </c>
      <c r="J64" s="73">
        <f t="shared" si="15"/>
        <v>279</v>
      </c>
      <c r="K64" s="73">
        <f t="shared" si="15"/>
        <v>3897</v>
      </c>
      <c r="L64" s="73">
        <f>+L65+L66+L67+L68</f>
        <v>7004</v>
      </c>
      <c r="M64" s="450" t="s">
        <v>448</v>
      </c>
      <c r="N64" s="451"/>
    </row>
    <row r="65" spans="1:14" ht="22.5" customHeight="1">
      <c r="A65" s="375">
        <v>2710</v>
      </c>
      <c r="B65" s="283" t="s">
        <v>526</v>
      </c>
      <c r="C65" s="236">
        <f t="shared" si="1"/>
        <v>5641</v>
      </c>
      <c r="D65" s="236">
        <v>1256</v>
      </c>
      <c r="E65" s="236">
        <v>0</v>
      </c>
      <c r="F65" s="236">
        <v>210</v>
      </c>
      <c r="G65" s="236">
        <v>505</v>
      </c>
      <c r="H65" s="236">
        <v>126</v>
      </c>
      <c r="I65" s="236">
        <v>119</v>
      </c>
      <c r="J65" s="236">
        <v>184</v>
      </c>
      <c r="K65" s="236">
        <v>47</v>
      </c>
      <c r="L65" s="236">
        <v>3194</v>
      </c>
      <c r="M65" s="448" t="s">
        <v>527</v>
      </c>
      <c r="N65" s="449"/>
    </row>
    <row r="66" spans="1:14" ht="22.5">
      <c r="A66" s="376">
        <v>2730</v>
      </c>
      <c r="B66" s="284" t="s">
        <v>525</v>
      </c>
      <c r="C66" s="237">
        <f t="shared" si="1"/>
        <v>11402</v>
      </c>
      <c r="D66" s="237">
        <v>3634</v>
      </c>
      <c r="E66" s="237">
        <v>0</v>
      </c>
      <c r="F66" s="237">
        <v>0</v>
      </c>
      <c r="G66" s="237">
        <v>1318</v>
      </c>
      <c r="H66" s="237">
        <v>5382</v>
      </c>
      <c r="I66" s="237">
        <v>0</v>
      </c>
      <c r="J66" s="237">
        <v>0</v>
      </c>
      <c r="K66" s="237">
        <v>0</v>
      </c>
      <c r="L66" s="237">
        <v>1068</v>
      </c>
      <c r="M66" s="443" t="s">
        <v>562</v>
      </c>
      <c r="N66" s="444"/>
    </row>
    <row r="67" spans="1:14">
      <c r="A67" s="375">
        <v>2740</v>
      </c>
      <c r="B67" s="283" t="s">
        <v>524</v>
      </c>
      <c r="C67" s="236">
        <f t="shared" si="1"/>
        <v>271</v>
      </c>
      <c r="D67" s="236">
        <v>98</v>
      </c>
      <c r="E67" s="236">
        <v>0</v>
      </c>
      <c r="F67" s="236">
        <v>0</v>
      </c>
      <c r="G67" s="236">
        <v>1</v>
      </c>
      <c r="H67" s="236">
        <v>0</v>
      </c>
      <c r="I67" s="236">
        <v>26</v>
      </c>
      <c r="J67" s="236">
        <v>0</v>
      </c>
      <c r="K67" s="236">
        <v>0</v>
      </c>
      <c r="L67" s="236">
        <v>146</v>
      </c>
      <c r="M67" s="448" t="s">
        <v>449</v>
      </c>
      <c r="N67" s="449"/>
    </row>
    <row r="68" spans="1:14">
      <c r="A68" s="376">
        <v>2790</v>
      </c>
      <c r="B68" s="284" t="s">
        <v>523</v>
      </c>
      <c r="C68" s="237">
        <f t="shared" si="1"/>
        <v>13783</v>
      </c>
      <c r="D68" s="237">
        <v>2932</v>
      </c>
      <c r="E68" s="237">
        <v>0</v>
      </c>
      <c r="F68" s="237">
        <v>165</v>
      </c>
      <c r="G68" s="237">
        <v>1062</v>
      </c>
      <c r="H68" s="237">
        <v>116</v>
      </c>
      <c r="I68" s="237">
        <v>2967</v>
      </c>
      <c r="J68" s="237">
        <v>95</v>
      </c>
      <c r="K68" s="237">
        <v>3850</v>
      </c>
      <c r="L68" s="237">
        <v>2596</v>
      </c>
      <c r="M68" s="443" t="s">
        <v>450</v>
      </c>
      <c r="N68" s="444"/>
    </row>
    <row r="69" spans="1:14">
      <c r="A69" s="228">
        <v>28</v>
      </c>
      <c r="B69" s="285" t="s">
        <v>522</v>
      </c>
      <c r="C69" s="238">
        <f t="shared" si="1"/>
        <v>3862</v>
      </c>
      <c r="D69" s="238">
        <f t="shared" ref="D69:K69" si="16">+D70+D71</f>
        <v>2269</v>
      </c>
      <c r="E69" s="238">
        <f t="shared" si="16"/>
        <v>0</v>
      </c>
      <c r="F69" s="238">
        <f t="shared" si="16"/>
        <v>0</v>
      </c>
      <c r="G69" s="238">
        <f t="shared" si="16"/>
        <v>425</v>
      </c>
      <c r="H69" s="238">
        <f t="shared" si="16"/>
        <v>156</v>
      </c>
      <c r="I69" s="238">
        <f t="shared" si="16"/>
        <v>193</v>
      </c>
      <c r="J69" s="238">
        <f t="shared" si="16"/>
        <v>0</v>
      </c>
      <c r="K69" s="238">
        <f t="shared" si="16"/>
        <v>27</v>
      </c>
      <c r="L69" s="238">
        <f>+L70+L71</f>
        <v>792</v>
      </c>
      <c r="M69" s="445" t="s">
        <v>451</v>
      </c>
      <c r="N69" s="446"/>
    </row>
    <row r="70" spans="1:14" ht="23.25" customHeight="1">
      <c r="A70" s="376">
        <v>2810</v>
      </c>
      <c r="B70" s="284" t="s">
        <v>520</v>
      </c>
      <c r="C70" s="237">
        <f t="shared" si="1"/>
        <v>2392</v>
      </c>
      <c r="D70" s="237">
        <v>2199</v>
      </c>
      <c r="E70" s="237">
        <v>0</v>
      </c>
      <c r="F70" s="237">
        <v>0</v>
      </c>
      <c r="G70" s="237">
        <v>0</v>
      </c>
      <c r="H70" s="237">
        <v>0</v>
      </c>
      <c r="I70" s="237">
        <v>193</v>
      </c>
      <c r="J70" s="237">
        <v>0</v>
      </c>
      <c r="K70" s="237">
        <v>0</v>
      </c>
      <c r="L70" s="237">
        <v>0</v>
      </c>
      <c r="M70" s="443" t="s">
        <v>521</v>
      </c>
      <c r="N70" s="444"/>
    </row>
    <row r="71" spans="1:14" ht="33.75" customHeight="1">
      <c r="A71" s="375">
        <v>2820</v>
      </c>
      <c r="B71" s="283" t="s">
        <v>519</v>
      </c>
      <c r="C71" s="236">
        <f t="shared" si="1"/>
        <v>1470</v>
      </c>
      <c r="D71" s="236">
        <v>70</v>
      </c>
      <c r="E71" s="236">
        <v>0</v>
      </c>
      <c r="F71" s="236">
        <v>0</v>
      </c>
      <c r="G71" s="236">
        <v>425</v>
      </c>
      <c r="H71" s="236">
        <v>156</v>
      </c>
      <c r="I71" s="236">
        <v>0</v>
      </c>
      <c r="J71" s="236">
        <v>0</v>
      </c>
      <c r="K71" s="236">
        <v>27</v>
      </c>
      <c r="L71" s="236">
        <v>792</v>
      </c>
      <c r="M71" s="448" t="s">
        <v>518</v>
      </c>
      <c r="N71" s="449"/>
    </row>
    <row r="72" spans="1:14">
      <c r="A72" s="227">
        <v>29</v>
      </c>
      <c r="B72" s="282" t="s">
        <v>516</v>
      </c>
      <c r="C72" s="73">
        <f t="shared" si="1"/>
        <v>1704</v>
      </c>
      <c r="D72" s="73">
        <f t="shared" ref="D72:K72" si="17">+D73+D74</f>
        <v>217</v>
      </c>
      <c r="E72" s="73">
        <f t="shared" si="17"/>
        <v>0</v>
      </c>
      <c r="F72" s="73">
        <f t="shared" si="17"/>
        <v>0</v>
      </c>
      <c r="G72" s="73">
        <f t="shared" si="17"/>
        <v>14</v>
      </c>
      <c r="H72" s="73">
        <f t="shared" si="17"/>
        <v>21</v>
      </c>
      <c r="I72" s="73">
        <f t="shared" si="17"/>
        <v>412</v>
      </c>
      <c r="J72" s="73">
        <f t="shared" si="17"/>
        <v>74</v>
      </c>
      <c r="K72" s="73">
        <f t="shared" si="17"/>
        <v>69</v>
      </c>
      <c r="L72" s="73">
        <f>+L73+L74</f>
        <v>897</v>
      </c>
      <c r="M72" s="450" t="s">
        <v>517</v>
      </c>
      <c r="N72" s="451"/>
    </row>
    <row r="73" spans="1:14" ht="22.5" customHeight="1">
      <c r="A73" s="375">
        <v>2920</v>
      </c>
      <c r="B73" s="283" t="s">
        <v>515</v>
      </c>
      <c r="C73" s="236">
        <f t="shared" si="1"/>
        <v>1324</v>
      </c>
      <c r="D73" s="236">
        <v>197</v>
      </c>
      <c r="E73" s="236">
        <v>0</v>
      </c>
      <c r="F73" s="236">
        <v>0</v>
      </c>
      <c r="G73" s="236">
        <v>14</v>
      </c>
      <c r="H73" s="236">
        <v>21</v>
      </c>
      <c r="I73" s="236">
        <v>412</v>
      </c>
      <c r="J73" s="236">
        <v>74</v>
      </c>
      <c r="K73" s="236">
        <v>69</v>
      </c>
      <c r="L73" s="236">
        <v>537</v>
      </c>
      <c r="M73" s="448" t="s">
        <v>514</v>
      </c>
      <c r="N73" s="449"/>
    </row>
    <row r="74" spans="1:14">
      <c r="A74" s="376">
        <v>2930</v>
      </c>
      <c r="B74" s="284" t="s">
        <v>512</v>
      </c>
      <c r="C74" s="237">
        <f t="shared" ref="C74:C97" si="18">+SUM(D74:L74)</f>
        <v>380</v>
      </c>
      <c r="D74" s="237">
        <v>20</v>
      </c>
      <c r="E74" s="237">
        <v>0</v>
      </c>
      <c r="F74" s="237">
        <v>0</v>
      </c>
      <c r="G74" s="237">
        <v>0</v>
      </c>
      <c r="H74" s="237">
        <v>0</v>
      </c>
      <c r="I74" s="237">
        <v>0</v>
      </c>
      <c r="J74" s="237">
        <v>0</v>
      </c>
      <c r="K74" s="237">
        <v>0</v>
      </c>
      <c r="L74" s="237">
        <v>360</v>
      </c>
      <c r="M74" s="443" t="s">
        <v>513</v>
      </c>
      <c r="N74" s="444"/>
    </row>
    <row r="75" spans="1:14">
      <c r="A75" s="228">
        <v>30</v>
      </c>
      <c r="B75" s="285" t="s">
        <v>402</v>
      </c>
      <c r="C75" s="238">
        <f t="shared" si="18"/>
        <v>22943</v>
      </c>
      <c r="D75" s="238">
        <f t="shared" ref="D75:K75" si="19">+D76+D77</f>
        <v>11630</v>
      </c>
      <c r="E75" s="238">
        <f t="shared" si="19"/>
        <v>0</v>
      </c>
      <c r="F75" s="238">
        <f t="shared" si="19"/>
        <v>8969</v>
      </c>
      <c r="G75" s="238">
        <f t="shared" si="19"/>
        <v>778</v>
      </c>
      <c r="H75" s="238">
        <f t="shared" si="19"/>
        <v>1249</v>
      </c>
      <c r="I75" s="238">
        <f t="shared" si="19"/>
        <v>164</v>
      </c>
      <c r="J75" s="238">
        <f t="shared" si="19"/>
        <v>84</v>
      </c>
      <c r="K75" s="238">
        <f t="shared" si="19"/>
        <v>69</v>
      </c>
      <c r="L75" s="238">
        <f>+L76+L77</f>
        <v>0</v>
      </c>
      <c r="M75" s="445" t="s">
        <v>452</v>
      </c>
      <c r="N75" s="446"/>
    </row>
    <row r="76" spans="1:14">
      <c r="A76" s="376">
        <v>3011</v>
      </c>
      <c r="B76" s="284" t="s">
        <v>511</v>
      </c>
      <c r="C76" s="237">
        <f t="shared" si="18"/>
        <v>22745</v>
      </c>
      <c r="D76" s="237">
        <v>11597</v>
      </c>
      <c r="E76" s="237">
        <v>0</v>
      </c>
      <c r="F76" s="237">
        <v>8969</v>
      </c>
      <c r="G76" s="237">
        <v>682</v>
      </c>
      <c r="H76" s="237">
        <v>1249</v>
      </c>
      <c r="I76" s="237">
        <v>164</v>
      </c>
      <c r="J76" s="237">
        <v>84</v>
      </c>
      <c r="K76" s="237">
        <v>0</v>
      </c>
      <c r="L76" s="237">
        <v>0</v>
      </c>
      <c r="M76" s="443" t="s">
        <v>453</v>
      </c>
      <c r="N76" s="444"/>
    </row>
    <row r="77" spans="1:14">
      <c r="A77" s="375" t="s">
        <v>621</v>
      </c>
      <c r="B77" s="283" t="s">
        <v>637</v>
      </c>
      <c r="C77" s="236">
        <f t="shared" si="18"/>
        <v>198</v>
      </c>
      <c r="D77" s="236">
        <v>33</v>
      </c>
      <c r="E77" s="236">
        <v>0</v>
      </c>
      <c r="F77" s="236">
        <v>0</v>
      </c>
      <c r="G77" s="236">
        <v>96</v>
      </c>
      <c r="H77" s="236">
        <v>0</v>
      </c>
      <c r="I77" s="236">
        <v>0</v>
      </c>
      <c r="J77" s="236">
        <v>0</v>
      </c>
      <c r="K77" s="236">
        <v>69</v>
      </c>
      <c r="L77" s="236">
        <v>0</v>
      </c>
      <c r="M77" s="448" t="s">
        <v>628</v>
      </c>
      <c r="N77" s="449"/>
    </row>
    <row r="78" spans="1:14">
      <c r="A78" s="227">
        <v>31</v>
      </c>
      <c r="B78" s="282" t="s">
        <v>403</v>
      </c>
      <c r="C78" s="73">
        <f t="shared" si="18"/>
        <v>125087</v>
      </c>
      <c r="D78" s="73">
        <v>10119</v>
      </c>
      <c r="E78" s="73">
        <v>52</v>
      </c>
      <c r="F78" s="73">
        <v>80187</v>
      </c>
      <c r="G78" s="73">
        <v>1853</v>
      </c>
      <c r="H78" s="73">
        <v>2401</v>
      </c>
      <c r="I78" s="73">
        <v>2165</v>
      </c>
      <c r="J78" s="73">
        <v>220</v>
      </c>
      <c r="K78" s="73">
        <v>164</v>
      </c>
      <c r="L78" s="73">
        <v>27926</v>
      </c>
      <c r="M78" s="365" t="s">
        <v>454</v>
      </c>
      <c r="N78" s="366"/>
    </row>
    <row r="79" spans="1:14">
      <c r="A79" s="375">
        <v>3100</v>
      </c>
      <c r="B79" s="283" t="s">
        <v>403</v>
      </c>
      <c r="C79" s="236">
        <f t="shared" si="18"/>
        <v>125087</v>
      </c>
      <c r="D79" s="236">
        <v>10119</v>
      </c>
      <c r="E79" s="236">
        <v>52</v>
      </c>
      <c r="F79" s="236">
        <v>80187</v>
      </c>
      <c r="G79" s="236">
        <v>1853</v>
      </c>
      <c r="H79" s="236">
        <v>2401</v>
      </c>
      <c r="I79" s="236">
        <v>2165</v>
      </c>
      <c r="J79" s="236">
        <v>220</v>
      </c>
      <c r="K79" s="236">
        <v>164</v>
      </c>
      <c r="L79" s="236">
        <v>27926</v>
      </c>
      <c r="M79" s="481" t="s">
        <v>455</v>
      </c>
      <c r="N79" s="482"/>
    </row>
    <row r="80" spans="1:14">
      <c r="A80" s="227">
        <v>32</v>
      </c>
      <c r="B80" s="282" t="s">
        <v>404</v>
      </c>
      <c r="C80" s="73">
        <f t="shared" si="18"/>
        <v>5979</v>
      </c>
      <c r="D80" s="73">
        <f t="shared" ref="D80:K80" si="20">+D81+D82</f>
        <v>2789</v>
      </c>
      <c r="E80" s="73">
        <f t="shared" si="20"/>
        <v>22</v>
      </c>
      <c r="F80" s="73">
        <f t="shared" si="20"/>
        <v>0</v>
      </c>
      <c r="G80" s="73">
        <f t="shared" si="20"/>
        <v>266</v>
      </c>
      <c r="H80" s="73">
        <f t="shared" si="20"/>
        <v>1309</v>
      </c>
      <c r="I80" s="73">
        <f t="shared" si="20"/>
        <v>0</v>
      </c>
      <c r="J80" s="73">
        <f t="shared" si="20"/>
        <v>0</v>
      </c>
      <c r="K80" s="73">
        <f t="shared" si="20"/>
        <v>0</v>
      </c>
      <c r="L80" s="73">
        <f>+L81+L82</f>
        <v>1593</v>
      </c>
      <c r="M80" s="365" t="s">
        <v>456</v>
      </c>
      <c r="N80" s="366"/>
    </row>
    <row r="81" spans="1:14">
      <c r="A81" s="375">
        <v>3250</v>
      </c>
      <c r="B81" s="283" t="s">
        <v>509</v>
      </c>
      <c r="C81" s="236">
        <f t="shared" si="18"/>
        <v>5138</v>
      </c>
      <c r="D81" s="236">
        <v>2739</v>
      </c>
      <c r="E81" s="236">
        <v>0</v>
      </c>
      <c r="F81" s="236">
        <v>0</v>
      </c>
      <c r="G81" s="236">
        <v>266</v>
      </c>
      <c r="H81" s="236">
        <v>1309</v>
      </c>
      <c r="I81" s="236">
        <v>0</v>
      </c>
      <c r="J81" s="236">
        <v>0</v>
      </c>
      <c r="K81" s="236">
        <v>0</v>
      </c>
      <c r="L81" s="236">
        <v>824</v>
      </c>
      <c r="M81" s="481" t="s">
        <v>510</v>
      </c>
      <c r="N81" s="482"/>
    </row>
    <row r="82" spans="1:14">
      <c r="A82" s="376">
        <v>3290</v>
      </c>
      <c r="B82" s="284" t="s">
        <v>405</v>
      </c>
      <c r="C82" s="237">
        <f t="shared" si="18"/>
        <v>841</v>
      </c>
      <c r="D82" s="237">
        <v>50</v>
      </c>
      <c r="E82" s="237">
        <v>22</v>
      </c>
      <c r="F82" s="237">
        <v>0</v>
      </c>
      <c r="G82" s="237">
        <v>0</v>
      </c>
      <c r="H82" s="237">
        <v>0</v>
      </c>
      <c r="I82" s="237">
        <v>0</v>
      </c>
      <c r="J82" s="237">
        <v>0</v>
      </c>
      <c r="K82" s="237">
        <v>0</v>
      </c>
      <c r="L82" s="237">
        <v>769</v>
      </c>
      <c r="M82" s="443" t="s">
        <v>457</v>
      </c>
      <c r="N82" s="444"/>
    </row>
    <row r="83" spans="1:14">
      <c r="A83" s="228">
        <v>33</v>
      </c>
      <c r="B83" s="285" t="s">
        <v>508</v>
      </c>
      <c r="C83" s="238">
        <f t="shared" si="18"/>
        <v>22625</v>
      </c>
      <c r="D83" s="238">
        <f t="shared" ref="D83:K83" si="21">+D84+D85+D86+D87</f>
        <v>3425</v>
      </c>
      <c r="E83" s="238">
        <f t="shared" si="21"/>
        <v>0</v>
      </c>
      <c r="F83" s="238">
        <f t="shared" si="21"/>
        <v>3659</v>
      </c>
      <c r="G83" s="238">
        <f t="shared" si="21"/>
        <v>729</v>
      </c>
      <c r="H83" s="238">
        <f t="shared" si="21"/>
        <v>2070</v>
      </c>
      <c r="I83" s="238">
        <f t="shared" si="21"/>
        <v>158</v>
      </c>
      <c r="J83" s="238">
        <f t="shared" si="21"/>
        <v>961</v>
      </c>
      <c r="K83" s="238">
        <f t="shared" si="21"/>
        <v>2135</v>
      </c>
      <c r="L83" s="238">
        <f>+L84+L85+L86+L87</f>
        <v>9488</v>
      </c>
      <c r="M83" s="445" t="s">
        <v>458</v>
      </c>
      <c r="N83" s="446"/>
    </row>
    <row r="84" spans="1:14">
      <c r="A84" s="376" t="s">
        <v>622</v>
      </c>
      <c r="B84" s="284" t="s">
        <v>632</v>
      </c>
      <c r="C84" s="237">
        <f t="shared" si="18"/>
        <v>1329</v>
      </c>
      <c r="D84" s="237">
        <v>130</v>
      </c>
      <c r="E84" s="237">
        <v>0</v>
      </c>
      <c r="F84" s="237">
        <v>0</v>
      </c>
      <c r="G84" s="237">
        <v>0</v>
      </c>
      <c r="H84" s="237">
        <v>63</v>
      </c>
      <c r="I84" s="237">
        <v>27</v>
      </c>
      <c r="J84" s="237">
        <v>0</v>
      </c>
      <c r="K84" s="237">
        <v>0</v>
      </c>
      <c r="L84" s="237">
        <v>1109</v>
      </c>
      <c r="M84" s="443" t="s">
        <v>629</v>
      </c>
      <c r="N84" s="444"/>
    </row>
    <row r="85" spans="1:14">
      <c r="A85" s="375" t="s">
        <v>623</v>
      </c>
      <c r="B85" s="283" t="s">
        <v>633</v>
      </c>
      <c r="C85" s="236">
        <f t="shared" si="18"/>
        <v>19590</v>
      </c>
      <c r="D85" s="236">
        <v>2388</v>
      </c>
      <c r="E85" s="236">
        <v>0</v>
      </c>
      <c r="F85" s="236">
        <v>3647</v>
      </c>
      <c r="G85" s="236">
        <v>398</v>
      </c>
      <c r="H85" s="236">
        <v>2007</v>
      </c>
      <c r="I85" s="236">
        <v>107</v>
      </c>
      <c r="J85" s="236">
        <v>961</v>
      </c>
      <c r="K85" s="236">
        <v>2135</v>
      </c>
      <c r="L85" s="236">
        <v>7947</v>
      </c>
      <c r="M85" s="481" t="s">
        <v>630</v>
      </c>
      <c r="N85" s="482"/>
    </row>
    <row r="86" spans="1:14">
      <c r="A86" s="376" t="s">
        <v>624</v>
      </c>
      <c r="B86" s="284" t="s">
        <v>634</v>
      </c>
      <c r="C86" s="237">
        <f t="shared" si="18"/>
        <v>474</v>
      </c>
      <c r="D86" s="237">
        <v>6</v>
      </c>
      <c r="E86" s="237">
        <v>0</v>
      </c>
      <c r="F86" s="237">
        <v>12</v>
      </c>
      <c r="G86" s="237">
        <v>0</v>
      </c>
      <c r="H86" s="237">
        <v>0</v>
      </c>
      <c r="I86" s="237">
        <v>24</v>
      </c>
      <c r="J86" s="237">
        <v>0</v>
      </c>
      <c r="K86" s="237">
        <v>0</v>
      </c>
      <c r="L86" s="237">
        <v>432</v>
      </c>
      <c r="M86" s="443" t="s">
        <v>631</v>
      </c>
      <c r="N86" s="444"/>
    </row>
    <row r="87" spans="1:14">
      <c r="A87" s="375">
        <v>3315</v>
      </c>
      <c r="B87" s="283" t="s">
        <v>506</v>
      </c>
      <c r="C87" s="236">
        <f t="shared" si="18"/>
        <v>1232</v>
      </c>
      <c r="D87" s="236">
        <v>901</v>
      </c>
      <c r="E87" s="236">
        <v>0</v>
      </c>
      <c r="F87" s="236">
        <v>0</v>
      </c>
      <c r="G87" s="236">
        <v>331</v>
      </c>
      <c r="H87" s="236">
        <v>0</v>
      </c>
      <c r="I87" s="236">
        <v>0</v>
      </c>
      <c r="J87" s="236">
        <v>0</v>
      </c>
      <c r="K87" s="236">
        <v>0</v>
      </c>
      <c r="L87" s="236">
        <v>0</v>
      </c>
      <c r="M87" s="481" t="s">
        <v>507</v>
      </c>
      <c r="N87" s="482"/>
    </row>
    <row r="88" spans="1:14" ht="31.5" customHeight="1">
      <c r="A88" s="336" t="s">
        <v>86</v>
      </c>
      <c r="B88" s="335" t="s">
        <v>503</v>
      </c>
      <c r="C88" s="235">
        <f t="shared" si="18"/>
        <v>534966</v>
      </c>
      <c r="D88" s="235">
        <v>255324</v>
      </c>
      <c r="E88" s="235">
        <v>0</v>
      </c>
      <c r="F88" s="235">
        <v>11508</v>
      </c>
      <c r="G88" s="235">
        <v>20110</v>
      </c>
      <c r="H88" s="235">
        <v>181822</v>
      </c>
      <c r="I88" s="235">
        <v>13330</v>
      </c>
      <c r="J88" s="235">
        <v>17851</v>
      </c>
      <c r="K88" s="235">
        <v>18736</v>
      </c>
      <c r="L88" s="235">
        <v>16285</v>
      </c>
      <c r="M88" s="485" t="s">
        <v>505</v>
      </c>
      <c r="N88" s="486"/>
    </row>
    <row r="89" spans="1:14">
      <c r="A89" s="228">
        <v>35</v>
      </c>
      <c r="B89" s="285" t="s">
        <v>503</v>
      </c>
      <c r="C89" s="238">
        <f t="shared" si="18"/>
        <v>534966</v>
      </c>
      <c r="D89" s="238">
        <v>255324</v>
      </c>
      <c r="E89" s="238">
        <v>0</v>
      </c>
      <c r="F89" s="238">
        <v>11508</v>
      </c>
      <c r="G89" s="238">
        <v>20110</v>
      </c>
      <c r="H89" s="238">
        <v>181822</v>
      </c>
      <c r="I89" s="238">
        <v>13330</v>
      </c>
      <c r="J89" s="238">
        <v>17851</v>
      </c>
      <c r="K89" s="238">
        <v>18736</v>
      </c>
      <c r="L89" s="238">
        <v>16285</v>
      </c>
      <c r="M89" s="445" t="s">
        <v>504</v>
      </c>
      <c r="N89" s="446"/>
    </row>
    <row r="90" spans="1:14" ht="25.5" customHeight="1">
      <c r="A90" s="336" t="s">
        <v>87</v>
      </c>
      <c r="B90" s="335" t="s">
        <v>501</v>
      </c>
      <c r="C90" s="235">
        <f t="shared" si="18"/>
        <v>473362</v>
      </c>
      <c r="D90" s="235">
        <f t="shared" ref="D90:K90" si="22">+D91+D93+D96</f>
        <v>38189</v>
      </c>
      <c r="E90" s="235">
        <f t="shared" si="22"/>
        <v>3397</v>
      </c>
      <c r="F90" s="235">
        <f t="shared" si="22"/>
        <v>399339</v>
      </c>
      <c r="G90" s="235">
        <f t="shared" si="22"/>
        <v>1901</v>
      </c>
      <c r="H90" s="235">
        <f t="shared" si="22"/>
        <v>12023</v>
      </c>
      <c r="I90" s="235">
        <f t="shared" si="22"/>
        <v>1463</v>
      </c>
      <c r="J90" s="235">
        <f t="shared" si="22"/>
        <v>1939</v>
      </c>
      <c r="K90" s="235">
        <f t="shared" si="22"/>
        <v>1738</v>
      </c>
      <c r="L90" s="235">
        <f>+L91+L93+L96</f>
        <v>13373</v>
      </c>
      <c r="M90" s="485" t="s">
        <v>502</v>
      </c>
      <c r="N90" s="486"/>
    </row>
    <row r="91" spans="1:14">
      <c r="A91" s="228">
        <v>37</v>
      </c>
      <c r="B91" s="285" t="s">
        <v>406</v>
      </c>
      <c r="C91" s="238">
        <f t="shared" si="18"/>
        <v>48996</v>
      </c>
      <c r="D91" s="238">
        <v>468</v>
      </c>
      <c r="E91" s="238">
        <v>3397</v>
      </c>
      <c r="F91" s="238">
        <v>42240</v>
      </c>
      <c r="G91" s="238">
        <v>1226</v>
      </c>
      <c r="H91" s="238">
        <v>0</v>
      </c>
      <c r="I91" s="238">
        <v>25</v>
      </c>
      <c r="J91" s="238">
        <v>147</v>
      </c>
      <c r="K91" s="238">
        <v>763</v>
      </c>
      <c r="L91" s="238">
        <v>730</v>
      </c>
      <c r="M91" s="445" t="s">
        <v>459</v>
      </c>
      <c r="N91" s="446"/>
    </row>
    <row r="92" spans="1:14">
      <c r="A92" s="376">
        <v>3700</v>
      </c>
      <c r="B92" s="284" t="s">
        <v>406</v>
      </c>
      <c r="C92" s="237">
        <f t="shared" si="18"/>
        <v>48996</v>
      </c>
      <c r="D92" s="237">
        <v>468</v>
      </c>
      <c r="E92" s="237">
        <v>3397</v>
      </c>
      <c r="F92" s="237">
        <v>42240</v>
      </c>
      <c r="G92" s="237">
        <v>1226</v>
      </c>
      <c r="H92" s="237">
        <v>0</v>
      </c>
      <c r="I92" s="237">
        <v>25</v>
      </c>
      <c r="J92" s="237">
        <v>147</v>
      </c>
      <c r="K92" s="237">
        <v>763</v>
      </c>
      <c r="L92" s="237">
        <v>730</v>
      </c>
      <c r="M92" s="443" t="s">
        <v>459</v>
      </c>
      <c r="N92" s="444"/>
    </row>
    <row r="93" spans="1:14" ht="22.5">
      <c r="A93" s="228">
        <v>38</v>
      </c>
      <c r="B93" s="285" t="s">
        <v>499</v>
      </c>
      <c r="C93" s="238">
        <f t="shared" si="18"/>
        <v>394639</v>
      </c>
      <c r="D93" s="238">
        <v>36464</v>
      </c>
      <c r="E93" s="238">
        <v>0</v>
      </c>
      <c r="F93" s="238">
        <v>339349</v>
      </c>
      <c r="G93" s="238">
        <v>422</v>
      </c>
      <c r="H93" s="238">
        <v>10718</v>
      </c>
      <c r="I93" s="238">
        <v>1359</v>
      </c>
      <c r="J93" s="238">
        <v>1396</v>
      </c>
      <c r="K93" s="238">
        <v>896</v>
      </c>
      <c r="L93" s="238">
        <v>4035</v>
      </c>
      <c r="M93" s="445" t="s">
        <v>500</v>
      </c>
      <c r="N93" s="446"/>
    </row>
    <row r="94" spans="1:14">
      <c r="A94" s="376" t="s">
        <v>625</v>
      </c>
      <c r="B94" s="284" t="s">
        <v>635</v>
      </c>
      <c r="C94" s="237">
        <f t="shared" si="18"/>
        <v>381515</v>
      </c>
      <c r="D94" s="237">
        <v>36410</v>
      </c>
      <c r="E94" s="237">
        <v>0</v>
      </c>
      <c r="F94" s="237">
        <v>332580</v>
      </c>
      <c r="G94" s="237">
        <v>151</v>
      </c>
      <c r="H94" s="237">
        <v>9259</v>
      </c>
      <c r="I94" s="237">
        <v>1255</v>
      </c>
      <c r="J94" s="237">
        <v>724</v>
      </c>
      <c r="K94" s="237">
        <v>87</v>
      </c>
      <c r="L94" s="237">
        <v>1049</v>
      </c>
      <c r="M94" s="443" t="s">
        <v>636</v>
      </c>
      <c r="N94" s="444"/>
    </row>
    <row r="95" spans="1:14">
      <c r="A95" s="375">
        <v>3830</v>
      </c>
      <c r="B95" s="283" t="s">
        <v>407</v>
      </c>
      <c r="C95" s="236">
        <f t="shared" si="18"/>
        <v>13124</v>
      </c>
      <c r="D95" s="236">
        <v>54</v>
      </c>
      <c r="E95" s="236">
        <v>0</v>
      </c>
      <c r="F95" s="236">
        <v>6769</v>
      </c>
      <c r="G95" s="236">
        <v>271</v>
      </c>
      <c r="H95" s="236">
        <v>1459</v>
      </c>
      <c r="I95" s="236">
        <v>104</v>
      </c>
      <c r="J95" s="236">
        <v>672</v>
      </c>
      <c r="K95" s="236">
        <v>809</v>
      </c>
      <c r="L95" s="236">
        <v>2986</v>
      </c>
      <c r="M95" s="481" t="s">
        <v>460</v>
      </c>
      <c r="N95" s="482"/>
    </row>
    <row r="96" spans="1:14" ht="22.5">
      <c r="A96" s="227">
        <v>39</v>
      </c>
      <c r="B96" s="282" t="s">
        <v>498</v>
      </c>
      <c r="C96" s="73">
        <f t="shared" si="18"/>
        <v>29727</v>
      </c>
      <c r="D96" s="73">
        <v>1257</v>
      </c>
      <c r="E96" s="73">
        <v>0</v>
      </c>
      <c r="F96" s="73">
        <v>17750</v>
      </c>
      <c r="G96" s="73">
        <v>253</v>
      </c>
      <c r="H96" s="73">
        <v>1305</v>
      </c>
      <c r="I96" s="73">
        <v>79</v>
      </c>
      <c r="J96" s="73">
        <v>396</v>
      </c>
      <c r="K96" s="73">
        <v>79</v>
      </c>
      <c r="L96" s="73">
        <v>8608</v>
      </c>
      <c r="M96" s="365" t="s">
        <v>461</v>
      </c>
      <c r="N96" s="366"/>
    </row>
    <row r="97" spans="1:14">
      <c r="A97" s="378">
        <v>3900</v>
      </c>
      <c r="B97" s="247" t="s">
        <v>498</v>
      </c>
      <c r="C97" s="236">
        <f t="shared" si="18"/>
        <v>29727</v>
      </c>
      <c r="D97" s="236">
        <v>1257</v>
      </c>
      <c r="E97" s="236">
        <v>0</v>
      </c>
      <c r="F97" s="236">
        <v>17750</v>
      </c>
      <c r="G97" s="236">
        <v>253</v>
      </c>
      <c r="H97" s="236">
        <v>1305</v>
      </c>
      <c r="I97" s="236">
        <v>79</v>
      </c>
      <c r="J97" s="236">
        <v>396</v>
      </c>
      <c r="K97" s="236">
        <v>79</v>
      </c>
      <c r="L97" s="236">
        <v>8608</v>
      </c>
      <c r="M97" s="481" t="s">
        <v>461</v>
      </c>
      <c r="N97" s="482"/>
    </row>
    <row r="98" spans="1:14" s="5" customFormat="1" ht="33" customHeight="1">
      <c r="A98" s="483" t="s">
        <v>563</v>
      </c>
      <c r="B98" s="484"/>
      <c r="C98" s="297">
        <f t="shared" ref="C98:L98" si="23">C9+C15+C89+C90</f>
        <v>25986727</v>
      </c>
      <c r="D98" s="297">
        <f t="shared" si="23"/>
        <v>8388873</v>
      </c>
      <c r="E98" s="297">
        <f t="shared" si="23"/>
        <v>1122558</v>
      </c>
      <c r="F98" s="297">
        <f t="shared" si="23"/>
        <v>4950533</v>
      </c>
      <c r="G98" s="297">
        <f t="shared" si="23"/>
        <v>4160913</v>
      </c>
      <c r="H98" s="297">
        <f t="shared" si="23"/>
        <v>1994765</v>
      </c>
      <c r="I98" s="297">
        <f t="shared" si="23"/>
        <v>285201</v>
      </c>
      <c r="J98" s="297">
        <f t="shared" si="23"/>
        <v>2316340</v>
      </c>
      <c r="K98" s="297">
        <f t="shared" si="23"/>
        <v>1000420</v>
      </c>
      <c r="L98" s="310">
        <f t="shared" si="23"/>
        <v>1767124</v>
      </c>
      <c r="M98" s="244" t="s">
        <v>0</v>
      </c>
      <c r="N98" s="244"/>
    </row>
  </sheetData>
  <mergeCells count="96">
    <mergeCell ref="A98:B98"/>
    <mergeCell ref="A1:N1"/>
    <mergeCell ref="A5:N5"/>
    <mergeCell ref="A6:B6"/>
    <mergeCell ref="C6:L6"/>
    <mergeCell ref="B7:B8"/>
    <mergeCell ref="M7:N8"/>
    <mergeCell ref="A2:N2"/>
    <mergeCell ref="A3:N3"/>
    <mergeCell ref="A4:N4"/>
    <mergeCell ref="M9:N9"/>
    <mergeCell ref="M21:N21"/>
    <mergeCell ref="M10:N10"/>
    <mergeCell ref="M11:N11"/>
    <mergeCell ref="M12:N12"/>
    <mergeCell ref="M13:N13"/>
    <mergeCell ref="M20:N20"/>
    <mergeCell ref="M19:N19"/>
    <mergeCell ref="M18:N18"/>
    <mergeCell ref="M17:N17"/>
    <mergeCell ref="M14:N14"/>
    <mergeCell ref="M15:N15"/>
    <mergeCell ref="M16:N16"/>
    <mergeCell ref="M34:N34"/>
    <mergeCell ref="M35:N35"/>
    <mergeCell ref="M32:N32"/>
    <mergeCell ref="M33:N33"/>
    <mergeCell ref="M22:N22"/>
    <mergeCell ref="M23:N23"/>
    <mergeCell ref="M28:N28"/>
    <mergeCell ref="M24:N24"/>
    <mergeCell ref="M31:N31"/>
    <mergeCell ref="M25:N25"/>
    <mergeCell ref="M26:N26"/>
    <mergeCell ref="M27:N27"/>
    <mergeCell ref="M30:N30"/>
    <mergeCell ref="M29:N29"/>
    <mergeCell ref="M47:N47"/>
    <mergeCell ref="M36:N36"/>
    <mergeCell ref="M37:N37"/>
    <mergeCell ref="M38:N38"/>
    <mergeCell ref="M39:N39"/>
    <mergeCell ref="M40:N40"/>
    <mergeCell ref="M41:N41"/>
    <mergeCell ref="M42:N42"/>
    <mergeCell ref="M43:N43"/>
    <mergeCell ref="M44:N44"/>
    <mergeCell ref="M45:N45"/>
    <mergeCell ref="M46:N46"/>
    <mergeCell ref="M59:N59"/>
    <mergeCell ref="M60:N60"/>
    <mergeCell ref="M54:N54"/>
    <mergeCell ref="M55:N55"/>
    <mergeCell ref="M56:N56"/>
    <mergeCell ref="M57:N57"/>
    <mergeCell ref="M58:N58"/>
    <mergeCell ref="M48:N48"/>
    <mergeCell ref="M49:N49"/>
    <mergeCell ref="M51:N51"/>
    <mergeCell ref="M52:N52"/>
    <mergeCell ref="M53:N53"/>
    <mergeCell ref="M50:N50"/>
    <mergeCell ref="M66:N66"/>
    <mergeCell ref="M67:N67"/>
    <mergeCell ref="M68:N68"/>
    <mergeCell ref="M69:N69"/>
    <mergeCell ref="M70:N70"/>
    <mergeCell ref="M61:N61"/>
    <mergeCell ref="M62:N62"/>
    <mergeCell ref="M63:N63"/>
    <mergeCell ref="M64:N64"/>
    <mergeCell ref="M65:N65"/>
    <mergeCell ref="M77:N77"/>
    <mergeCell ref="M79:N79"/>
    <mergeCell ref="M81:N81"/>
    <mergeCell ref="M71:N71"/>
    <mergeCell ref="M72:N72"/>
    <mergeCell ref="M73:N73"/>
    <mergeCell ref="M74:N74"/>
    <mergeCell ref="M75:N75"/>
    <mergeCell ref="M76:N76"/>
    <mergeCell ref="M93:N93"/>
    <mergeCell ref="M95:N95"/>
    <mergeCell ref="M97:N97"/>
    <mergeCell ref="M94:N94"/>
    <mergeCell ref="M90:N90"/>
    <mergeCell ref="M91:N91"/>
    <mergeCell ref="M92:N92"/>
    <mergeCell ref="M82:N82"/>
    <mergeCell ref="M83:N83"/>
    <mergeCell ref="M87:N87"/>
    <mergeCell ref="M88:N88"/>
    <mergeCell ref="M89:N89"/>
    <mergeCell ref="M84:N84"/>
    <mergeCell ref="M85:N85"/>
    <mergeCell ref="M86:N86"/>
  </mergeCells>
  <printOptions horizontalCentered="1"/>
  <pageMargins left="0" right="0" top="0.19685039370078741" bottom="0" header="0.51181102362204722" footer="0.51181102362204722"/>
  <pageSetup paperSize="9" scale="55" orientation="landscape" r:id="rId1"/>
  <headerFooter alignWithMargins="0"/>
  <rowBreaks count="2" manualBreakCount="2">
    <brk id="45" max="13" man="1"/>
    <brk id="80" max="1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100"/>
  <sheetViews>
    <sheetView view="pageBreakPreview" topLeftCell="C46" zoomScale="90" zoomScaleNormal="100" zoomScaleSheetLayoutView="90" workbookViewId="0">
      <selection activeCell="P69" sqref="P69"/>
    </sheetView>
  </sheetViews>
  <sheetFormatPr defaultRowHeight="15"/>
  <cols>
    <col min="1" max="1" width="5.77734375" style="7" customWidth="1"/>
    <col min="2" max="2" width="40.77734375" style="3" customWidth="1"/>
    <col min="3" max="3" width="13.33203125" style="1" bestFit="1" customWidth="1"/>
    <col min="4" max="11" width="8.77734375" style="1" customWidth="1"/>
    <col min="12" max="12" width="35.77734375" style="1" customWidth="1"/>
    <col min="13" max="13" width="5.77734375" style="1" customWidth="1"/>
    <col min="14" max="16384" width="8.88671875" style="1"/>
  </cols>
  <sheetData>
    <row r="1" spans="1:15" s="11" customFormat="1">
      <c r="A1" s="521"/>
      <c r="B1" s="521"/>
      <c r="C1" s="521"/>
      <c r="D1" s="521"/>
      <c r="E1" s="521"/>
      <c r="F1" s="521"/>
      <c r="G1" s="521"/>
      <c r="H1" s="521"/>
      <c r="I1" s="521"/>
      <c r="J1" s="521"/>
      <c r="K1" s="521"/>
      <c r="L1" s="521"/>
      <c r="M1" s="521"/>
      <c r="N1" s="12"/>
      <c r="O1" s="12"/>
    </row>
    <row r="2" spans="1:15" ht="20.25">
      <c r="A2" s="507" t="s">
        <v>115</v>
      </c>
      <c r="B2" s="507"/>
      <c r="C2" s="507"/>
      <c r="D2" s="507"/>
      <c r="E2" s="507"/>
      <c r="F2" s="507"/>
      <c r="G2" s="507"/>
      <c r="H2" s="507"/>
      <c r="I2" s="507"/>
      <c r="J2" s="507"/>
      <c r="K2" s="507"/>
      <c r="L2" s="507"/>
      <c r="M2" s="507"/>
    </row>
    <row r="3" spans="1:15" ht="20.25">
      <c r="A3" s="507" t="s">
        <v>89</v>
      </c>
      <c r="B3" s="507"/>
      <c r="C3" s="507"/>
      <c r="D3" s="507"/>
      <c r="E3" s="507"/>
      <c r="F3" s="507"/>
      <c r="G3" s="507"/>
      <c r="H3" s="507"/>
      <c r="I3" s="507"/>
      <c r="J3" s="507"/>
      <c r="K3" s="507"/>
      <c r="L3" s="507"/>
      <c r="M3" s="507"/>
    </row>
    <row r="4" spans="1:15" ht="15.75" customHeight="1">
      <c r="A4" s="508" t="s">
        <v>116</v>
      </c>
      <c r="B4" s="508"/>
      <c r="C4" s="508"/>
      <c r="D4" s="508"/>
      <c r="E4" s="508"/>
      <c r="F4" s="508"/>
      <c r="G4" s="508"/>
      <c r="H4" s="508"/>
      <c r="I4" s="508"/>
      <c r="J4" s="508"/>
      <c r="K4" s="508"/>
      <c r="L4" s="508"/>
      <c r="M4" s="508"/>
    </row>
    <row r="5" spans="1:15" ht="15.75" customHeight="1">
      <c r="A5" s="508" t="s">
        <v>90</v>
      </c>
      <c r="B5" s="508"/>
      <c r="C5" s="508"/>
      <c r="D5" s="508"/>
      <c r="E5" s="508"/>
      <c r="F5" s="508"/>
      <c r="G5" s="508"/>
      <c r="H5" s="508"/>
      <c r="I5" s="508"/>
      <c r="J5" s="508"/>
      <c r="K5" s="508"/>
      <c r="L5" s="508"/>
      <c r="M5" s="508"/>
    </row>
    <row r="6" spans="1:15" ht="15.75">
      <c r="A6" s="565" t="s">
        <v>683</v>
      </c>
      <c r="B6" s="565"/>
      <c r="C6" s="510">
        <v>2015</v>
      </c>
      <c r="D6" s="510"/>
      <c r="E6" s="510"/>
      <c r="F6" s="510"/>
      <c r="G6" s="510"/>
      <c r="H6" s="510"/>
      <c r="I6" s="510"/>
      <c r="J6" s="510"/>
      <c r="K6" s="510"/>
      <c r="L6" s="36"/>
      <c r="M6" s="45" t="s">
        <v>684</v>
      </c>
    </row>
    <row r="7" spans="1:15">
      <c r="A7" s="627" t="s">
        <v>280</v>
      </c>
      <c r="B7" s="600" t="s">
        <v>3</v>
      </c>
      <c r="C7" s="531" t="s">
        <v>52</v>
      </c>
      <c r="D7" s="531" t="s">
        <v>53</v>
      </c>
      <c r="E7" s="531" t="s">
        <v>54</v>
      </c>
      <c r="F7" s="531" t="s">
        <v>55</v>
      </c>
      <c r="G7" s="531"/>
      <c r="H7" s="531"/>
      <c r="I7" s="531" t="s">
        <v>56</v>
      </c>
      <c r="J7" s="531"/>
      <c r="K7" s="531"/>
      <c r="L7" s="499" t="s">
        <v>7</v>
      </c>
      <c r="M7" s="533"/>
    </row>
    <row r="8" spans="1:15">
      <c r="A8" s="628"/>
      <c r="B8" s="601"/>
      <c r="C8" s="532"/>
      <c r="D8" s="532"/>
      <c r="E8" s="532"/>
      <c r="F8" s="536" t="s">
        <v>57</v>
      </c>
      <c r="G8" s="536"/>
      <c r="H8" s="536"/>
      <c r="I8" s="536" t="s">
        <v>58</v>
      </c>
      <c r="J8" s="536"/>
      <c r="K8" s="536"/>
      <c r="L8" s="534"/>
      <c r="M8" s="534"/>
    </row>
    <row r="9" spans="1:15">
      <c r="A9" s="628"/>
      <c r="B9" s="601"/>
      <c r="C9" s="538" t="s">
        <v>59</v>
      </c>
      <c r="D9" s="537" t="s">
        <v>60</v>
      </c>
      <c r="E9" s="537" t="s">
        <v>61</v>
      </c>
      <c r="F9" s="182" t="s">
        <v>0</v>
      </c>
      <c r="G9" s="182" t="s">
        <v>62</v>
      </c>
      <c r="H9" s="182" t="s">
        <v>63</v>
      </c>
      <c r="I9" s="182" t="s">
        <v>0</v>
      </c>
      <c r="J9" s="182" t="s">
        <v>64</v>
      </c>
      <c r="K9" s="182" t="s">
        <v>65</v>
      </c>
      <c r="L9" s="534"/>
      <c r="M9" s="534"/>
    </row>
    <row r="10" spans="1:15">
      <c r="A10" s="629"/>
      <c r="B10" s="602"/>
      <c r="C10" s="539"/>
      <c r="D10" s="536"/>
      <c r="E10" s="536"/>
      <c r="F10" s="71" t="s">
        <v>4</v>
      </c>
      <c r="G10" s="72" t="s">
        <v>66</v>
      </c>
      <c r="H10" s="72" t="s">
        <v>67</v>
      </c>
      <c r="I10" s="71" t="s">
        <v>4</v>
      </c>
      <c r="J10" s="72" t="s">
        <v>68</v>
      </c>
      <c r="K10" s="72" t="s">
        <v>69</v>
      </c>
      <c r="L10" s="535"/>
      <c r="M10" s="535"/>
    </row>
    <row r="11" spans="1:15" s="6" customFormat="1">
      <c r="A11" s="226" t="s">
        <v>367</v>
      </c>
      <c r="B11" s="281" t="s">
        <v>375</v>
      </c>
      <c r="C11" s="234">
        <f t="shared" ref="C11:F11" si="0">+C12+C15+C13</f>
        <v>207338982</v>
      </c>
      <c r="D11" s="234">
        <f t="shared" si="0"/>
        <v>13613721</v>
      </c>
      <c r="E11" s="234">
        <f t="shared" si="0"/>
        <v>220952703</v>
      </c>
      <c r="F11" s="234">
        <f t="shared" si="0"/>
        <v>31525459</v>
      </c>
      <c r="G11" s="234">
        <f>+G12+G15+G13</f>
        <v>20914567</v>
      </c>
      <c r="H11" s="234">
        <f t="shared" ref="H11:K11" si="1">+H12+H15+H13</f>
        <v>10610892</v>
      </c>
      <c r="I11" s="234">
        <f t="shared" si="1"/>
        <v>252478162</v>
      </c>
      <c r="J11" s="234">
        <f t="shared" si="1"/>
        <v>20872485</v>
      </c>
      <c r="K11" s="234">
        <f t="shared" si="1"/>
        <v>231605677</v>
      </c>
      <c r="L11" s="454" t="s">
        <v>408</v>
      </c>
      <c r="M11" s="455"/>
    </row>
    <row r="12" spans="1:15" s="6" customFormat="1">
      <c r="A12" s="227" t="s">
        <v>368</v>
      </c>
      <c r="B12" s="282" t="s">
        <v>490</v>
      </c>
      <c r="C12" s="235">
        <f t="shared" ref="C12:C73" si="2">+E12-D12</f>
        <v>200467582</v>
      </c>
      <c r="D12" s="235">
        <v>12739033</v>
      </c>
      <c r="E12" s="235">
        <f t="shared" ref="E12:E73" si="3">+I12-F12</f>
        <v>213206615</v>
      </c>
      <c r="F12" s="235">
        <f t="shared" ref="F12:F73" si="4">+H12+G12</f>
        <v>29418356</v>
      </c>
      <c r="G12" s="235">
        <v>20040481</v>
      </c>
      <c r="H12" s="235">
        <v>9377875</v>
      </c>
      <c r="I12" s="235">
        <f t="shared" ref="I12:I73" si="5">+K12+J12</f>
        <v>242624971</v>
      </c>
      <c r="J12" s="235">
        <v>16229126</v>
      </c>
      <c r="K12" s="235">
        <v>226395845</v>
      </c>
      <c r="L12" s="450" t="s">
        <v>307</v>
      </c>
      <c r="M12" s="451"/>
    </row>
    <row r="13" spans="1:15" s="6" customFormat="1">
      <c r="A13" s="228" t="s">
        <v>372</v>
      </c>
      <c r="B13" s="285" t="s">
        <v>378</v>
      </c>
      <c r="C13" s="238">
        <f t="shared" ref="C13:I13" si="6">+C14</f>
        <v>292013</v>
      </c>
      <c r="D13" s="238">
        <f t="shared" si="6"/>
        <v>144997</v>
      </c>
      <c r="E13" s="238">
        <f t="shared" si="6"/>
        <v>437010</v>
      </c>
      <c r="F13" s="238">
        <f t="shared" si="6"/>
        <v>376315</v>
      </c>
      <c r="G13" s="238">
        <f t="shared" si="6"/>
        <v>85338</v>
      </c>
      <c r="H13" s="238">
        <f t="shared" si="6"/>
        <v>290977</v>
      </c>
      <c r="I13" s="238">
        <f t="shared" si="6"/>
        <v>813325</v>
      </c>
      <c r="J13" s="238">
        <f>+J14</f>
        <v>90931</v>
      </c>
      <c r="K13" s="238">
        <f>+K14</f>
        <v>722394</v>
      </c>
      <c r="L13" s="445" t="s">
        <v>411</v>
      </c>
      <c r="M13" s="446"/>
    </row>
    <row r="14" spans="1:15" s="6" customFormat="1">
      <c r="A14" s="376" t="s">
        <v>371</v>
      </c>
      <c r="B14" s="284" t="s">
        <v>379</v>
      </c>
      <c r="C14" s="237">
        <f t="shared" si="2"/>
        <v>292013</v>
      </c>
      <c r="D14" s="237">
        <v>144997</v>
      </c>
      <c r="E14" s="237">
        <f t="shared" si="3"/>
        <v>437010</v>
      </c>
      <c r="F14" s="237">
        <f t="shared" si="4"/>
        <v>376315</v>
      </c>
      <c r="G14" s="237">
        <v>85338</v>
      </c>
      <c r="H14" s="237">
        <v>290977</v>
      </c>
      <c r="I14" s="237">
        <f t="shared" si="5"/>
        <v>813325</v>
      </c>
      <c r="J14" s="237">
        <v>90931</v>
      </c>
      <c r="K14" s="237">
        <v>722394</v>
      </c>
      <c r="L14" s="474" t="s">
        <v>491</v>
      </c>
      <c r="M14" s="475"/>
    </row>
    <row r="15" spans="1:15" s="6" customFormat="1">
      <c r="A15" s="228" t="s">
        <v>373</v>
      </c>
      <c r="B15" s="285" t="s">
        <v>380</v>
      </c>
      <c r="C15" s="238">
        <f t="shared" si="2"/>
        <v>6579387</v>
      </c>
      <c r="D15" s="238">
        <v>729691</v>
      </c>
      <c r="E15" s="238">
        <f t="shared" si="3"/>
        <v>7309078</v>
      </c>
      <c r="F15" s="238">
        <f t="shared" si="4"/>
        <v>1730788</v>
      </c>
      <c r="G15" s="238">
        <v>788748</v>
      </c>
      <c r="H15" s="238">
        <v>942040</v>
      </c>
      <c r="I15" s="238">
        <f t="shared" si="5"/>
        <v>9039866</v>
      </c>
      <c r="J15" s="238">
        <v>4552428</v>
      </c>
      <c r="K15" s="238">
        <v>4487438</v>
      </c>
      <c r="L15" s="476" t="s">
        <v>412</v>
      </c>
      <c r="M15" s="477"/>
    </row>
    <row r="16" spans="1:15" s="6" customFormat="1">
      <c r="A16" s="376" t="s">
        <v>374</v>
      </c>
      <c r="B16" s="284" t="s">
        <v>489</v>
      </c>
      <c r="C16" s="237">
        <f t="shared" si="2"/>
        <v>6579387</v>
      </c>
      <c r="D16" s="237">
        <v>729691</v>
      </c>
      <c r="E16" s="237">
        <f t="shared" si="3"/>
        <v>7309078</v>
      </c>
      <c r="F16" s="237">
        <f t="shared" si="4"/>
        <v>1730788</v>
      </c>
      <c r="G16" s="237">
        <v>788748</v>
      </c>
      <c r="H16" s="237">
        <v>942040</v>
      </c>
      <c r="I16" s="237">
        <f t="shared" si="5"/>
        <v>9039866</v>
      </c>
      <c r="J16" s="237">
        <v>4552428</v>
      </c>
      <c r="K16" s="237">
        <v>4487438</v>
      </c>
      <c r="L16" s="474" t="s">
        <v>413</v>
      </c>
      <c r="M16" s="475"/>
    </row>
    <row r="17" spans="1:13" s="6" customFormat="1">
      <c r="A17" s="229" t="s">
        <v>85</v>
      </c>
      <c r="B17" s="286" t="s">
        <v>381</v>
      </c>
      <c r="C17" s="160">
        <f t="shared" ref="C17:J17" si="7">+C18+C27+C30+C33+C36+C39+C41+C44+C47+C48+C49+C51+C54+C60+C66+C71+C74+C77+C80+C82+C85+C61</f>
        <v>46507509</v>
      </c>
      <c r="D17" s="160">
        <f t="shared" si="7"/>
        <v>5867046</v>
      </c>
      <c r="E17" s="160">
        <f t="shared" si="7"/>
        <v>52374555</v>
      </c>
      <c r="F17" s="160">
        <f>+F18+F27+F30+F33+F36+F39+F41+F44+F47+F48+F49+F51+F54+F60+F66+F71+F74+F77+F80+F82+F85+F61</f>
        <v>50686616</v>
      </c>
      <c r="G17" s="160">
        <f t="shared" si="7"/>
        <v>4063831</v>
      </c>
      <c r="H17" s="160">
        <f t="shared" si="7"/>
        <v>46622785</v>
      </c>
      <c r="I17" s="160">
        <f t="shared" si="7"/>
        <v>103061171</v>
      </c>
      <c r="J17" s="160">
        <f t="shared" si="7"/>
        <v>2453777</v>
      </c>
      <c r="K17" s="160">
        <f>+K18+K27+K30+K33+K36+K39+K41+K44+K47+K48+K49+K51+K54+K60+K66+K71+K74+K77+K80+K82+K85+K61</f>
        <v>100607394</v>
      </c>
      <c r="L17" s="452" t="s">
        <v>414</v>
      </c>
      <c r="M17" s="453"/>
    </row>
    <row r="18" spans="1:13" s="6" customFormat="1">
      <c r="A18" s="227">
        <v>10</v>
      </c>
      <c r="B18" s="282" t="s">
        <v>382</v>
      </c>
      <c r="C18" s="73">
        <f t="shared" ref="C18:I18" si="8">+C19+C20+C21+C22+C23+C24+C25+C26</f>
        <v>551696</v>
      </c>
      <c r="D18" s="73">
        <f t="shared" si="8"/>
        <v>87619</v>
      </c>
      <c r="E18" s="73">
        <f t="shared" si="8"/>
        <v>639315</v>
      </c>
      <c r="F18" s="73">
        <f t="shared" si="8"/>
        <v>1035935</v>
      </c>
      <c r="G18" s="73">
        <f t="shared" si="8"/>
        <v>157059</v>
      </c>
      <c r="H18" s="73">
        <f t="shared" si="8"/>
        <v>878876</v>
      </c>
      <c r="I18" s="73">
        <f t="shared" si="8"/>
        <v>1675250</v>
      </c>
      <c r="J18" s="73">
        <f>+J19+J20+J21+J22+J23+J24+J25+J26</f>
        <v>135411</v>
      </c>
      <c r="K18" s="73">
        <f>+K19+K20+K21+K22+K23+K24+K25+K26</f>
        <v>1539839</v>
      </c>
      <c r="L18" s="450" t="s">
        <v>415</v>
      </c>
      <c r="M18" s="451"/>
    </row>
    <row r="19" spans="1:13" s="6" customFormat="1">
      <c r="A19" s="375">
        <v>1010</v>
      </c>
      <c r="B19" s="283" t="s">
        <v>383</v>
      </c>
      <c r="C19" s="236">
        <f t="shared" si="2"/>
        <v>11330</v>
      </c>
      <c r="D19" s="236">
        <v>1042</v>
      </c>
      <c r="E19" s="236">
        <f t="shared" si="3"/>
        <v>12372</v>
      </c>
      <c r="F19" s="236">
        <f t="shared" si="4"/>
        <v>20819</v>
      </c>
      <c r="G19" s="236">
        <v>8247</v>
      </c>
      <c r="H19" s="236">
        <v>12572</v>
      </c>
      <c r="I19" s="236">
        <f t="shared" si="5"/>
        <v>33191</v>
      </c>
      <c r="J19" s="236">
        <v>10175</v>
      </c>
      <c r="K19" s="236">
        <v>23016</v>
      </c>
      <c r="L19" s="448" t="s">
        <v>416</v>
      </c>
      <c r="M19" s="449"/>
    </row>
    <row r="20" spans="1:13" s="6" customFormat="1">
      <c r="A20" s="376">
        <v>1030</v>
      </c>
      <c r="B20" s="284" t="s">
        <v>560</v>
      </c>
      <c r="C20" s="237">
        <f t="shared" si="2"/>
        <v>17088</v>
      </c>
      <c r="D20" s="237">
        <v>3885</v>
      </c>
      <c r="E20" s="237">
        <f t="shared" si="3"/>
        <v>20973</v>
      </c>
      <c r="F20" s="237">
        <f t="shared" si="4"/>
        <v>99901</v>
      </c>
      <c r="G20" s="237">
        <v>4224</v>
      </c>
      <c r="H20" s="237">
        <v>95677</v>
      </c>
      <c r="I20" s="237">
        <f t="shared" si="5"/>
        <v>120874</v>
      </c>
      <c r="J20" s="237">
        <v>4304</v>
      </c>
      <c r="K20" s="237">
        <v>116570</v>
      </c>
      <c r="L20" s="443" t="s">
        <v>417</v>
      </c>
      <c r="M20" s="444"/>
    </row>
    <row r="21" spans="1:13" s="6" customFormat="1">
      <c r="A21" s="375">
        <v>1050</v>
      </c>
      <c r="B21" s="283" t="s">
        <v>384</v>
      </c>
      <c r="C21" s="236">
        <f t="shared" si="2"/>
        <v>55564</v>
      </c>
      <c r="D21" s="236">
        <v>4879</v>
      </c>
      <c r="E21" s="236">
        <f t="shared" si="3"/>
        <v>60443</v>
      </c>
      <c r="F21" s="236">
        <f t="shared" si="4"/>
        <v>104680</v>
      </c>
      <c r="G21" s="236">
        <v>9063</v>
      </c>
      <c r="H21" s="236">
        <v>95617</v>
      </c>
      <c r="I21" s="236">
        <f t="shared" si="5"/>
        <v>165123</v>
      </c>
      <c r="J21" s="236">
        <v>6</v>
      </c>
      <c r="K21" s="236">
        <v>165117</v>
      </c>
      <c r="L21" s="448" t="s">
        <v>418</v>
      </c>
      <c r="M21" s="449"/>
    </row>
    <row r="22" spans="1:13" s="6" customFormat="1">
      <c r="A22" s="376">
        <v>1061</v>
      </c>
      <c r="B22" s="284" t="s">
        <v>385</v>
      </c>
      <c r="C22" s="237">
        <f t="shared" si="2"/>
        <v>120667</v>
      </c>
      <c r="D22" s="237">
        <v>42561</v>
      </c>
      <c r="E22" s="237">
        <f t="shared" si="3"/>
        <v>163228</v>
      </c>
      <c r="F22" s="237">
        <f t="shared" si="4"/>
        <v>345187</v>
      </c>
      <c r="G22" s="237">
        <v>13189</v>
      </c>
      <c r="H22" s="237">
        <v>331998</v>
      </c>
      <c r="I22" s="237">
        <f t="shared" si="5"/>
        <v>508415</v>
      </c>
      <c r="J22" s="237">
        <v>98476</v>
      </c>
      <c r="K22" s="237">
        <v>409939</v>
      </c>
      <c r="L22" s="443" t="s">
        <v>419</v>
      </c>
      <c r="M22" s="444"/>
    </row>
    <row r="23" spans="1:13" s="6" customFormat="1">
      <c r="A23" s="375">
        <v>1071</v>
      </c>
      <c r="B23" s="283" t="s">
        <v>386</v>
      </c>
      <c r="C23" s="236">
        <f t="shared" si="2"/>
        <v>285573</v>
      </c>
      <c r="D23" s="236">
        <v>26213</v>
      </c>
      <c r="E23" s="236">
        <f t="shared" si="3"/>
        <v>311786</v>
      </c>
      <c r="F23" s="236">
        <f t="shared" si="4"/>
        <v>404726</v>
      </c>
      <c r="G23" s="236">
        <v>102965</v>
      </c>
      <c r="H23" s="236">
        <v>301761</v>
      </c>
      <c r="I23" s="236">
        <f t="shared" si="5"/>
        <v>716512</v>
      </c>
      <c r="J23" s="236">
        <v>16438</v>
      </c>
      <c r="K23" s="236">
        <v>700074</v>
      </c>
      <c r="L23" s="448" t="s">
        <v>420</v>
      </c>
      <c r="M23" s="449"/>
    </row>
    <row r="24" spans="1:13" s="6" customFormat="1">
      <c r="A24" s="376">
        <v>1073</v>
      </c>
      <c r="B24" s="284" t="s">
        <v>492</v>
      </c>
      <c r="C24" s="237">
        <f t="shared" si="2"/>
        <v>17120</v>
      </c>
      <c r="D24" s="237">
        <v>41</v>
      </c>
      <c r="E24" s="237">
        <f t="shared" si="3"/>
        <v>17161</v>
      </c>
      <c r="F24" s="237">
        <f t="shared" si="4"/>
        <v>12840</v>
      </c>
      <c r="G24" s="237">
        <v>5698</v>
      </c>
      <c r="H24" s="237">
        <v>7142</v>
      </c>
      <c r="I24" s="237">
        <f t="shared" si="5"/>
        <v>30001</v>
      </c>
      <c r="J24" s="237">
        <v>2338</v>
      </c>
      <c r="K24" s="237">
        <v>27663</v>
      </c>
      <c r="L24" s="443" t="s">
        <v>421</v>
      </c>
      <c r="M24" s="444"/>
    </row>
    <row r="25" spans="1:13" s="6" customFormat="1">
      <c r="A25" s="375">
        <v>1079</v>
      </c>
      <c r="B25" s="283" t="s">
        <v>494</v>
      </c>
      <c r="C25" s="236">
        <f t="shared" si="2"/>
        <v>36004</v>
      </c>
      <c r="D25" s="236">
        <v>8541</v>
      </c>
      <c r="E25" s="236">
        <f t="shared" si="3"/>
        <v>44545</v>
      </c>
      <c r="F25" s="236">
        <f t="shared" si="4"/>
        <v>40040</v>
      </c>
      <c r="G25" s="236">
        <v>12815</v>
      </c>
      <c r="H25" s="236">
        <v>27225</v>
      </c>
      <c r="I25" s="236">
        <f t="shared" si="5"/>
        <v>84585</v>
      </c>
      <c r="J25" s="236">
        <v>3674</v>
      </c>
      <c r="K25" s="236">
        <v>80911</v>
      </c>
      <c r="L25" s="448" t="s">
        <v>493</v>
      </c>
      <c r="M25" s="449"/>
    </row>
    <row r="26" spans="1:13" s="6" customFormat="1">
      <c r="A26" s="376">
        <v>1080</v>
      </c>
      <c r="B26" s="284" t="s">
        <v>387</v>
      </c>
      <c r="C26" s="237">
        <f t="shared" si="2"/>
        <v>8350</v>
      </c>
      <c r="D26" s="237">
        <v>457</v>
      </c>
      <c r="E26" s="237">
        <f t="shared" si="3"/>
        <v>8807</v>
      </c>
      <c r="F26" s="237">
        <f t="shared" si="4"/>
        <v>7742</v>
      </c>
      <c r="G26" s="237">
        <v>858</v>
      </c>
      <c r="H26" s="237">
        <v>6884</v>
      </c>
      <c r="I26" s="237">
        <f t="shared" si="5"/>
        <v>16549</v>
      </c>
      <c r="J26" s="237">
        <v>0</v>
      </c>
      <c r="K26" s="237">
        <v>16549</v>
      </c>
      <c r="L26" s="443" t="s">
        <v>422</v>
      </c>
      <c r="M26" s="444"/>
    </row>
    <row r="27" spans="1:13" s="6" customFormat="1">
      <c r="A27" s="228">
        <v>11</v>
      </c>
      <c r="B27" s="285" t="s">
        <v>388</v>
      </c>
      <c r="C27" s="238">
        <f t="shared" ref="C27:J27" si="9">+C28+C29</f>
        <v>223062</v>
      </c>
      <c r="D27" s="238">
        <f t="shared" si="9"/>
        <v>44117</v>
      </c>
      <c r="E27" s="238">
        <f t="shared" si="9"/>
        <v>267179</v>
      </c>
      <c r="F27" s="238">
        <f t="shared" si="9"/>
        <v>355334</v>
      </c>
      <c r="G27" s="238">
        <f t="shared" si="9"/>
        <v>61753</v>
      </c>
      <c r="H27" s="238">
        <f t="shared" si="9"/>
        <v>293581</v>
      </c>
      <c r="I27" s="238">
        <f t="shared" si="9"/>
        <v>622513</v>
      </c>
      <c r="J27" s="238">
        <f t="shared" si="9"/>
        <v>95882</v>
      </c>
      <c r="K27" s="238">
        <f>+K28+K29</f>
        <v>526631</v>
      </c>
      <c r="L27" s="445" t="s">
        <v>423</v>
      </c>
      <c r="M27" s="446"/>
    </row>
    <row r="28" spans="1:13" s="6" customFormat="1" ht="22.5" customHeight="1">
      <c r="A28" s="376">
        <v>1105</v>
      </c>
      <c r="B28" s="284" t="s">
        <v>496</v>
      </c>
      <c r="C28" s="237">
        <f t="shared" si="2"/>
        <v>38651</v>
      </c>
      <c r="D28" s="237">
        <v>11959</v>
      </c>
      <c r="E28" s="237">
        <f t="shared" si="3"/>
        <v>50610</v>
      </c>
      <c r="F28" s="237">
        <f t="shared" si="4"/>
        <v>198371</v>
      </c>
      <c r="G28" s="237">
        <v>24505</v>
      </c>
      <c r="H28" s="237">
        <v>173866</v>
      </c>
      <c r="I28" s="237">
        <f t="shared" si="5"/>
        <v>248981</v>
      </c>
      <c r="J28" s="237">
        <v>38521</v>
      </c>
      <c r="K28" s="237">
        <v>210460</v>
      </c>
      <c r="L28" s="443" t="s">
        <v>495</v>
      </c>
      <c r="M28" s="444"/>
    </row>
    <row r="29" spans="1:13" s="6" customFormat="1">
      <c r="A29" s="375">
        <v>1106</v>
      </c>
      <c r="B29" s="283" t="s">
        <v>497</v>
      </c>
      <c r="C29" s="236">
        <f t="shared" si="2"/>
        <v>184411</v>
      </c>
      <c r="D29" s="236">
        <v>32158</v>
      </c>
      <c r="E29" s="236">
        <f t="shared" si="3"/>
        <v>216569</v>
      </c>
      <c r="F29" s="236">
        <f t="shared" si="4"/>
        <v>156963</v>
      </c>
      <c r="G29" s="236">
        <v>37248</v>
      </c>
      <c r="H29" s="236">
        <v>119715</v>
      </c>
      <c r="I29" s="236">
        <f t="shared" si="5"/>
        <v>373532</v>
      </c>
      <c r="J29" s="236">
        <v>57361</v>
      </c>
      <c r="K29" s="236">
        <v>316171</v>
      </c>
      <c r="L29" s="448" t="s">
        <v>424</v>
      </c>
      <c r="M29" s="449"/>
    </row>
    <row r="30" spans="1:13" s="6" customFormat="1">
      <c r="A30" s="227">
        <v>13</v>
      </c>
      <c r="B30" s="282" t="s">
        <v>389</v>
      </c>
      <c r="C30" s="235">
        <f>+C31+C32</f>
        <v>39201</v>
      </c>
      <c r="D30" s="235">
        <f t="shared" ref="D30:K30" si="10">+D31+D32</f>
        <v>2274</v>
      </c>
      <c r="E30" s="235">
        <f t="shared" si="10"/>
        <v>41475</v>
      </c>
      <c r="F30" s="235">
        <f t="shared" si="10"/>
        <v>36676</v>
      </c>
      <c r="G30" s="235">
        <f t="shared" si="10"/>
        <v>7935</v>
      </c>
      <c r="H30" s="235">
        <f t="shared" si="10"/>
        <v>28741</v>
      </c>
      <c r="I30" s="235">
        <f t="shared" si="10"/>
        <v>78151</v>
      </c>
      <c r="J30" s="235">
        <f t="shared" si="10"/>
        <v>1142</v>
      </c>
      <c r="K30" s="235">
        <f t="shared" si="10"/>
        <v>77009</v>
      </c>
      <c r="L30" s="450" t="s">
        <v>425</v>
      </c>
      <c r="M30" s="451"/>
    </row>
    <row r="31" spans="1:13" s="6" customFormat="1">
      <c r="A31" s="375">
        <v>1392</v>
      </c>
      <c r="B31" s="283" t="s">
        <v>559</v>
      </c>
      <c r="C31" s="193">
        <f t="shared" si="2"/>
        <v>36837</v>
      </c>
      <c r="D31" s="193">
        <v>2191</v>
      </c>
      <c r="E31" s="193">
        <f t="shared" si="3"/>
        <v>39028</v>
      </c>
      <c r="F31" s="193">
        <f t="shared" si="4"/>
        <v>34920</v>
      </c>
      <c r="G31" s="193">
        <v>7477</v>
      </c>
      <c r="H31" s="193">
        <v>27443</v>
      </c>
      <c r="I31" s="193">
        <f t="shared" si="5"/>
        <v>73948</v>
      </c>
      <c r="J31" s="193">
        <v>1142</v>
      </c>
      <c r="K31" s="193">
        <v>72806</v>
      </c>
      <c r="L31" s="448" t="s">
        <v>426</v>
      </c>
      <c r="M31" s="449"/>
    </row>
    <row r="32" spans="1:13" s="6" customFormat="1" ht="22.5" customHeight="1">
      <c r="A32" s="376" t="s">
        <v>620</v>
      </c>
      <c r="B32" s="284" t="s">
        <v>626</v>
      </c>
      <c r="C32" s="237">
        <f t="shared" si="2"/>
        <v>2364</v>
      </c>
      <c r="D32" s="237">
        <v>83</v>
      </c>
      <c r="E32" s="237">
        <f t="shared" si="3"/>
        <v>2447</v>
      </c>
      <c r="F32" s="237">
        <f t="shared" si="4"/>
        <v>1756</v>
      </c>
      <c r="G32" s="237">
        <v>458</v>
      </c>
      <c r="H32" s="237">
        <v>1298</v>
      </c>
      <c r="I32" s="237">
        <f t="shared" si="5"/>
        <v>4203</v>
      </c>
      <c r="J32" s="237">
        <v>0</v>
      </c>
      <c r="K32" s="237">
        <v>4203</v>
      </c>
      <c r="L32" s="443" t="s">
        <v>627</v>
      </c>
      <c r="M32" s="444"/>
    </row>
    <row r="33" spans="1:13" s="6" customFormat="1">
      <c r="A33" s="228">
        <v>14</v>
      </c>
      <c r="B33" s="285" t="s">
        <v>390</v>
      </c>
      <c r="C33" s="238">
        <f>+C34+C35</f>
        <v>836203</v>
      </c>
      <c r="D33" s="238">
        <f t="shared" ref="D33:K33" si="11">+D34+D35</f>
        <v>46524</v>
      </c>
      <c r="E33" s="238">
        <f t="shared" si="11"/>
        <v>882727</v>
      </c>
      <c r="F33" s="238">
        <f t="shared" si="11"/>
        <v>504037</v>
      </c>
      <c r="G33" s="238">
        <f t="shared" si="11"/>
        <v>167560</v>
      </c>
      <c r="H33" s="238">
        <f t="shared" si="11"/>
        <v>336477</v>
      </c>
      <c r="I33" s="238">
        <f t="shared" si="11"/>
        <v>1386764</v>
      </c>
      <c r="J33" s="238">
        <f t="shared" si="11"/>
        <v>270376</v>
      </c>
      <c r="K33" s="238">
        <f t="shared" si="11"/>
        <v>1116388</v>
      </c>
      <c r="L33" s="445" t="s">
        <v>427</v>
      </c>
      <c r="M33" s="446"/>
    </row>
    <row r="34" spans="1:13" s="6" customFormat="1" ht="22.5" customHeight="1">
      <c r="A34" s="376">
        <v>1411</v>
      </c>
      <c r="B34" s="284" t="s">
        <v>557</v>
      </c>
      <c r="C34" s="237">
        <f t="shared" si="2"/>
        <v>24459</v>
      </c>
      <c r="D34" s="237">
        <v>2434</v>
      </c>
      <c r="E34" s="237">
        <f t="shared" si="3"/>
        <v>26893</v>
      </c>
      <c r="F34" s="237">
        <f t="shared" si="4"/>
        <v>29719</v>
      </c>
      <c r="G34" s="237">
        <v>2808</v>
      </c>
      <c r="H34" s="237">
        <v>26911</v>
      </c>
      <c r="I34" s="237">
        <f t="shared" si="5"/>
        <v>56612</v>
      </c>
      <c r="J34" s="237">
        <v>2364</v>
      </c>
      <c r="K34" s="237">
        <v>54248</v>
      </c>
      <c r="L34" s="443" t="s">
        <v>558</v>
      </c>
      <c r="M34" s="444"/>
    </row>
    <row r="35" spans="1:13" s="6" customFormat="1" ht="15" customHeight="1">
      <c r="A35" s="375">
        <v>1412</v>
      </c>
      <c r="B35" s="283" t="s">
        <v>556</v>
      </c>
      <c r="C35" s="236">
        <f t="shared" si="2"/>
        <v>811744</v>
      </c>
      <c r="D35" s="236">
        <v>44090</v>
      </c>
      <c r="E35" s="236">
        <f t="shared" si="3"/>
        <v>855834</v>
      </c>
      <c r="F35" s="236">
        <f t="shared" si="4"/>
        <v>474318</v>
      </c>
      <c r="G35" s="236">
        <v>164752</v>
      </c>
      <c r="H35" s="236">
        <v>309566</v>
      </c>
      <c r="I35" s="236">
        <f t="shared" si="5"/>
        <v>1330152</v>
      </c>
      <c r="J35" s="236">
        <v>268012</v>
      </c>
      <c r="K35" s="236">
        <v>1062140</v>
      </c>
      <c r="L35" s="448" t="s">
        <v>561</v>
      </c>
      <c r="M35" s="449"/>
    </row>
    <row r="36" spans="1:13" s="6" customFormat="1">
      <c r="A36" s="227">
        <v>15</v>
      </c>
      <c r="B36" s="282" t="s">
        <v>555</v>
      </c>
      <c r="C36" s="235">
        <f>+C37+C38</f>
        <v>8204</v>
      </c>
      <c r="D36" s="235">
        <f t="shared" ref="D36:K36" si="12">+D37+D38</f>
        <v>231</v>
      </c>
      <c r="E36" s="235">
        <f t="shared" si="12"/>
        <v>8435</v>
      </c>
      <c r="F36" s="235">
        <f t="shared" si="12"/>
        <v>7780</v>
      </c>
      <c r="G36" s="235">
        <f t="shared" si="12"/>
        <v>710</v>
      </c>
      <c r="H36" s="235">
        <f t="shared" si="12"/>
        <v>7070</v>
      </c>
      <c r="I36" s="235">
        <f t="shared" si="12"/>
        <v>16215</v>
      </c>
      <c r="J36" s="235">
        <f t="shared" si="12"/>
        <v>526</v>
      </c>
      <c r="K36" s="235">
        <f t="shared" si="12"/>
        <v>15689</v>
      </c>
      <c r="L36" s="450" t="s">
        <v>428</v>
      </c>
      <c r="M36" s="451"/>
    </row>
    <row r="37" spans="1:13">
      <c r="A37" s="375" t="s">
        <v>394</v>
      </c>
      <c r="B37" s="283" t="s">
        <v>554</v>
      </c>
      <c r="C37" s="236">
        <f t="shared" si="2"/>
        <v>2875</v>
      </c>
      <c r="D37" s="236">
        <v>54</v>
      </c>
      <c r="E37" s="236">
        <f t="shared" si="3"/>
        <v>2929</v>
      </c>
      <c r="F37" s="236">
        <f t="shared" si="4"/>
        <v>178</v>
      </c>
      <c r="G37" s="236">
        <v>94</v>
      </c>
      <c r="H37" s="236">
        <v>84</v>
      </c>
      <c r="I37" s="236">
        <f t="shared" si="5"/>
        <v>3107</v>
      </c>
      <c r="J37" s="236">
        <v>526</v>
      </c>
      <c r="K37" s="236">
        <v>2581</v>
      </c>
      <c r="L37" s="448" t="s">
        <v>429</v>
      </c>
      <c r="M37" s="449"/>
    </row>
    <row r="38" spans="1:13" s="6" customFormat="1" ht="22.5" customHeight="1">
      <c r="A38" s="376">
        <v>1520</v>
      </c>
      <c r="B38" s="284" t="s">
        <v>391</v>
      </c>
      <c r="C38" s="237">
        <f t="shared" si="2"/>
        <v>5329</v>
      </c>
      <c r="D38" s="237">
        <v>177</v>
      </c>
      <c r="E38" s="237">
        <f t="shared" si="3"/>
        <v>5506</v>
      </c>
      <c r="F38" s="237">
        <f t="shared" si="4"/>
        <v>7602</v>
      </c>
      <c r="G38" s="237">
        <v>616</v>
      </c>
      <c r="H38" s="237">
        <v>6986</v>
      </c>
      <c r="I38" s="237">
        <f t="shared" si="5"/>
        <v>13108</v>
      </c>
      <c r="J38" s="237">
        <v>0</v>
      </c>
      <c r="K38" s="237">
        <v>13108</v>
      </c>
      <c r="L38" s="443" t="s">
        <v>430</v>
      </c>
      <c r="M38" s="444"/>
    </row>
    <row r="39" spans="1:13" ht="33.75">
      <c r="A39" s="228">
        <v>16</v>
      </c>
      <c r="B39" s="285" t="s">
        <v>551</v>
      </c>
      <c r="C39" s="238">
        <f>+C40</f>
        <v>474264</v>
      </c>
      <c r="D39" s="238">
        <f t="shared" ref="D39:K39" si="13">+D40</f>
        <v>27409</v>
      </c>
      <c r="E39" s="238">
        <f t="shared" si="13"/>
        <v>501673</v>
      </c>
      <c r="F39" s="238">
        <f t="shared" si="13"/>
        <v>408013</v>
      </c>
      <c r="G39" s="238">
        <f t="shared" si="13"/>
        <v>77089</v>
      </c>
      <c r="H39" s="238">
        <f t="shared" si="13"/>
        <v>330924</v>
      </c>
      <c r="I39" s="238">
        <f t="shared" si="13"/>
        <v>909686</v>
      </c>
      <c r="J39" s="238">
        <f t="shared" si="13"/>
        <v>45941</v>
      </c>
      <c r="K39" s="238">
        <f t="shared" si="13"/>
        <v>863745</v>
      </c>
      <c r="L39" s="445" t="s">
        <v>552</v>
      </c>
      <c r="M39" s="446"/>
    </row>
    <row r="40" spans="1:13" s="6" customFormat="1" ht="22.5" customHeight="1">
      <c r="A40" s="376">
        <v>1622</v>
      </c>
      <c r="B40" s="284" t="s">
        <v>550</v>
      </c>
      <c r="C40" s="237">
        <f t="shared" si="2"/>
        <v>474264</v>
      </c>
      <c r="D40" s="237">
        <v>27409</v>
      </c>
      <c r="E40" s="237">
        <f t="shared" si="3"/>
        <v>501673</v>
      </c>
      <c r="F40" s="237">
        <f t="shared" si="4"/>
        <v>408013</v>
      </c>
      <c r="G40" s="237">
        <v>77089</v>
      </c>
      <c r="H40" s="237">
        <v>330924</v>
      </c>
      <c r="I40" s="237">
        <f t="shared" si="5"/>
        <v>909686</v>
      </c>
      <c r="J40" s="237">
        <v>45941</v>
      </c>
      <c r="K40" s="237">
        <v>863745</v>
      </c>
      <c r="L40" s="443" t="s">
        <v>553</v>
      </c>
      <c r="M40" s="444"/>
    </row>
    <row r="41" spans="1:13">
      <c r="A41" s="228">
        <v>17</v>
      </c>
      <c r="B41" s="285" t="s">
        <v>549</v>
      </c>
      <c r="C41" s="238">
        <f>+C42+C43</f>
        <v>39625</v>
      </c>
      <c r="D41" s="238">
        <f t="shared" ref="D41:K41" si="14">+D42+D43</f>
        <v>2960</v>
      </c>
      <c r="E41" s="238">
        <f t="shared" si="14"/>
        <v>42585</v>
      </c>
      <c r="F41" s="238">
        <f t="shared" si="14"/>
        <v>65956</v>
      </c>
      <c r="G41" s="238">
        <f t="shared" si="14"/>
        <v>8288</v>
      </c>
      <c r="H41" s="238">
        <f t="shared" si="14"/>
        <v>57668</v>
      </c>
      <c r="I41" s="238">
        <f t="shared" si="14"/>
        <v>108541</v>
      </c>
      <c r="J41" s="238">
        <f t="shared" si="14"/>
        <v>3218</v>
      </c>
      <c r="K41" s="238">
        <f t="shared" si="14"/>
        <v>105323</v>
      </c>
      <c r="L41" s="445" t="s">
        <v>431</v>
      </c>
      <c r="M41" s="446"/>
    </row>
    <row r="42" spans="1:13" s="6" customFormat="1" ht="22.5" customHeight="1">
      <c r="A42" s="376">
        <v>1702</v>
      </c>
      <c r="B42" s="284" t="s">
        <v>392</v>
      </c>
      <c r="C42" s="237">
        <f t="shared" si="2"/>
        <v>28039</v>
      </c>
      <c r="D42" s="237">
        <v>1838</v>
      </c>
      <c r="E42" s="237">
        <f t="shared" si="3"/>
        <v>29877</v>
      </c>
      <c r="F42" s="237">
        <f t="shared" si="4"/>
        <v>47610</v>
      </c>
      <c r="G42" s="237">
        <v>4337</v>
      </c>
      <c r="H42" s="237">
        <v>43273</v>
      </c>
      <c r="I42" s="237">
        <f t="shared" si="5"/>
        <v>77487</v>
      </c>
      <c r="J42" s="237">
        <v>3218</v>
      </c>
      <c r="K42" s="237">
        <v>74269</v>
      </c>
      <c r="L42" s="443" t="s">
        <v>548</v>
      </c>
      <c r="M42" s="444"/>
    </row>
    <row r="43" spans="1:13">
      <c r="A43" s="375">
        <v>1709</v>
      </c>
      <c r="B43" s="283" t="s">
        <v>393</v>
      </c>
      <c r="C43" s="236">
        <f t="shared" si="2"/>
        <v>11586</v>
      </c>
      <c r="D43" s="236">
        <v>1122</v>
      </c>
      <c r="E43" s="236">
        <f t="shared" si="3"/>
        <v>12708</v>
      </c>
      <c r="F43" s="236">
        <f t="shared" si="4"/>
        <v>18346</v>
      </c>
      <c r="G43" s="236">
        <v>3951</v>
      </c>
      <c r="H43" s="236">
        <v>14395</v>
      </c>
      <c r="I43" s="236">
        <f t="shared" si="5"/>
        <v>31054</v>
      </c>
      <c r="J43" s="236">
        <v>0</v>
      </c>
      <c r="K43" s="236">
        <v>31054</v>
      </c>
      <c r="L43" s="448" t="s">
        <v>432</v>
      </c>
      <c r="M43" s="449"/>
    </row>
    <row r="44" spans="1:13" s="6" customFormat="1">
      <c r="A44" s="227">
        <v>18</v>
      </c>
      <c r="B44" s="282" t="s">
        <v>619</v>
      </c>
      <c r="C44" s="235">
        <f>+C45+C46</f>
        <v>780040</v>
      </c>
      <c r="D44" s="235">
        <f t="shared" ref="D44:K44" si="15">+D45+D46</f>
        <v>87933</v>
      </c>
      <c r="E44" s="235">
        <f t="shared" si="15"/>
        <v>867973</v>
      </c>
      <c r="F44" s="235">
        <f t="shared" si="15"/>
        <v>458057</v>
      </c>
      <c r="G44" s="235">
        <f t="shared" si="15"/>
        <v>113060</v>
      </c>
      <c r="H44" s="235">
        <f t="shared" si="15"/>
        <v>344997</v>
      </c>
      <c r="I44" s="235">
        <f t="shared" si="15"/>
        <v>1326030</v>
      </c>
      <c r="J44" s="235">
        <f t="shared" si="15"/>
        <v>346336</v>
      </c>
      <c r="K44" s="235">
        <f t="shared" si="15"/>
        <v>979694</v>
      </c>
      <c r="L44" s="450" t="s">
        <v>433</v>
      </c>
      <c r="M44" s="451"/>
    </row>
    <row r="45" spans="1:13">
      <c r="A45" s="375">
        <v>1811</v>
      </c>
      <c r="B45" s="283" t="s">
        <v>392</v>
      </c>
      <c r="C45" s="236">
        <f t="shared" si="2"/>
        <v>770199</v>
      </c>
      <c r="D45" s="236">
        <v>87933</v>
      </c>
      <c r="E45" s="236">
        <f t="shared" si="3"/>
        <v>858132</v>
      </c>
      <c r="F45" s="236">
        <f t="shared" si="4"/>
        <v>440334</v>
      </c>
      <c r="G45" s="236">
        <v>111971</v>
      </c>
      <c r="H45" s="236">
        <v>328363</v>
      </c>
      <c r="I45" s="236">
        <f t="shared" si="5"/>
        <v>1298466</v>
      </c>
      <c r="J45" s="236">
        <v>346336</v>
      </c>
      <c r="K45" s="236">
        <v>952130</v>
      </c>
      <c r="L45" s="479" t="s">
        <v>434</v>
      </c>
      <c r="M45" s="480"/>
    </row>
    <row r="46" spans="1:13" s="6" customFormat="1" ht="22.5" customHeight="1">
      <c r="A46" s="376">
        <v>1820</v>
      </c>
      <c r="B46" s="284" t="s">
        <v>393</v>
      </c>
      <c r="C46" s="237">
        <f t="shared" si="2"/>
        <v>9841</v>
      </c>
      <c r="D46" s="237">
        <v>0</v>
      </c>
      <c r="E46" s="237">
        <f t="shared" si="3"/>
        <v>9841</v>
      </c>
      <c r="F46" s="237">
        <f t="shared" si="4"/>
        <v>17723</v>
      </c>
      <c r="G46" s="237">
        <v>1089</v>
      </c>
      <c r="H46" s="237">
        <v>16634</v>
      </c>
      <c r="I46" s="237">
        <f t="shared" si="5"/>
        <v>27564</v>
      </c>
      <c r="J46" s="237">
        <v>0</v>
      </c>
      <c r="K46" s="237">
        <v>27564</v>
      </c>
      <c r="L46" s="443" t="s">
        <v>435</v>
      </c>
      <c r="M46" s="444"/>
    </row>
    <row r="47" spans="1:13">
      <c r="A47" s="228">
        <v>19</v>
      </c>
      <c r="B47" s="285" t="s">
        <v>547</v>
      </c>
      <c r="C47" s="369">
        <f t="shared" si="2"/>
        <v>5735287</v>
      </c>
      <c r="D47" s="369">
        <v>190151</v>
      </c>
      <c r="E47" s="369">
        <f t="shared" si="3"/>
        <v>5925438</v>
      </c>
      <c r="F47" s="369">
        <f t="shared" si="4"/>
        <v>12621376</v>
      </c>
      <c r="G47" s="369">
        <v>401304</v>
      </c>
      <c r="H47" s="369">
        <v>12220072</v>
      </c>
      <c r="I47" s="369">
        <f t="shared" si="5"/>
        <v>18546814</v>
      </c>
      <c r="J47" s="369">
        <v>11363</v>
      </c>
      <c r="K47" s="369">
        <v>18535451</v>
      </c>
      <c r="L47" s="445" t="s">
        <v>436</v>
      </c>
      <c r="M47" s="446"/>
    </row>
    <row r="48" spans="1:13" s="6" customFormat="1">
      <c r="A48" s="227">
        <v>20</v>
      </c>
      <c r="B48" s="282" t="s">
        <v>546</v>
      </c>
      <c r="C48" s="235">
        <f t="shared" si="2"/>
        <v>25876344</v>
      </c>
      <c r="D48" s="235">
        <v>2942153</v>
      </c>
      <c r="E48" s="235">
        <f t="shared" si="3"/>
        <v>28818497</v>
      </c>
      <c r="F48" s="235">
        <f>+H48+G48</f>
        <v>12062175</v>
      </c>
      <c r="G48" s="235">
        <v>1091121</v>
      </c>
      <c r="H48" s="235">
        <v>10971054</v>
      </c>
      <c r="I48" s="235">
        <f t="shared" si="5"/>
        <v>40880672</v>
      </c>
      <c r="J48" s="235">
        <v>364836</v>
      </c>
      <c r="K48" s="235">
        <v>40515836</v>
      </c>
      <c r="L48" s="450" t="s">
        <v>437</v>
      </c>
      <c r="M48" s="451"/>
    </row>
    <row r="49" spans="1:13" ht="22.5">
      <c r="A49" s="228">
        <v>21</v>
      </c>
      <c r="B49" s="285" t="s">
        <v>541</v>
      </c>
      <c r="C49" s="238">
        <f t="shared" si="2"/>
        <v>5411</v>
      </c>
      <c r="D49" s="238">
        <v>524</v>
      </c>
      <c r="E49" s="238">
        <f t="shared" si="3"/>
        <v>5935</v>
      </c>
      <c r="F49" s="238">
        <f t="shared" si="4"/>
        <v>14899</v>
      </c>
      <c r="G49" s="238">
        <v>1827</v>
      </c>
      <c r="H49" s="238">
        <v>13072</v>
      </c>
      <c r="I49" s="238">
        <f t="shared" si="5"/>
        <v>20834</v>
      </c>
      <c r="J49" s="238">
        <v>638</v>
      </c>
      <c r="K49" s="238">
        <v>20196</v>
      </c>
      <c r="L49" s="445" t="s">
        <v>539</v>
      </c>
      <c r="M49" s="446"/>
    </row>
    <row r="50" spans="1:13" s="6" customFormat="1" ht="22.5" customHeight="1">
      <c r="A50" s="376">
        <v>2100</v>
      </c>
      <c r="B50" s="284" t="s">
        <v>542</v>
      </c>
      <c r="C50" s="237">
        <f t="shared" si="2"/>
        <v>5411</v>
      </c>
      <c r="D50" s="237">
        <v>524</v>
      </c>
      <c r="E50" s="237">
        <f t="shared" si="3"/>
        <v>5935</v>
      </c>
      <c r="F50" s="237">
        <f t="shared" si="4"/>
        <v>14899</v>
      </c>
      <c r="G50" s="237">
        <v>1827</v>
      </c>
      <c r="H50" s="237">
        <v>13072</v>
      </c>
      <c r="I50" s="237">
        <f t="shared" si="5"/>
        <v>20834</v>
      </c>
      <c r="J50" s="237">
        <v>638</v>
      </c>
      <c r="K50" s="237">
        <v>20196</v>
      </c>
      <c r="L50" s="443" t="s">
        <v>538</v>
      </c>
      <c r="M50" s="444"/>
    </row>
    <row r="51" spans="1:13">
      <c r="A51" s="228">
        <v>22</v>
      </c>
      <c r="B51" s="285" t="s">
        <v>543</v>
      </c>
      <c r="C51" s="238">
        <f>+C52+C53</f>
        <v>1122253</v>
      </c>
      <c r="D51" s="238">
        <f t="shared" ref="D51:K51" si="16">+D52+D53</f>
        <v>103058</v>
      </c>
      <c r="E51" s="238">
        <f t="shared" si="16"/>
        <v>1225311</v>
      </c>
      <c r="F51" s="238">
        <f t="shared" si="16"/>
        <v>1423129</v>
      </c>
      <c r="G51" s="238">
        <f t="shared" si="16"/>
        <v>101583</v>
      </c>
      <c r="H51" s="238">
        <f t="shared" si="16"/>
        <v>1321546</v>
      </c>
      <c r="I51" s="238">
        <f t="shared" si="16"/>
        <v>2648440</v>
      </c>
      <c r="J51" s="238">
        <f t="shared" si="16"/>
        <v>14462</v>
      </c>
      <c r="K51" s="238">
        <f t="shared" si="16"/>
        <v>2633978</v>
      </c>
      <c r="L51" s="445" t="s">
        <v>438</v>
      </c>
      <c r="M51" s="446"/>
    </row>
    <row r="52" spans="1:13" s="6" customFormat="1" ht="22.5" customHeight="1">
      <c r="A52" s="376">
        <v>2211</v>
      </c>
      <c r="B52" s="284" t="s">
        <v>544</v>
      </c>
      <c r="C52" s="237">
        <f t="shared" si="2"/>
        <v>1631</v>
      </c>
      <c r="D52" s="237">
        <v>5</v>
      </c>
      <c r="E52" s="237">
        <f t="shared" si="3"/>
        <v>1636</v>
      </c>
      <c r="F52" s="237">
        <f t="shared" si="4"/>
        <v>1561</v>
      </c>
      <c r="G52" s="237">
        <v>167</v>
      </c>
      <c r="H52" s="237">
        <v>1394</v>
      </c>
      <c r="I52" s="237">
        <f t="shared" si="5"/>
        <v>3197</v>
      </c>
      <c r="J52" s="237">
        <v>0</v>
      </c>
      <c r="K52" s="237">
        <v>3197</v>
      </c>
      <c r="L52" s="443" t="s">
        <v>540</v>
      </c>
      <c r="M52" s="444"/>
    </row>
    <row r="53" spans="1:13">
      <c r="A53" s="375">
        <v>2220</v>
      </c>
      <c r="B53" s="283" t="s">
        <v>395</v>
      </c>
      <c r="C53" s="236">
        <f t="shared" si="2"/>
        <v>1120622</v>
      </c>
      <c r="D53" s="236">
        <v>103053</v>
      </c>
      <c r="E53" s="236">
        <f t="shared" si="3"/>
        <v>1223675</v>
      </c>
      <c r="F53" s="236">
        <f t="shared" si="4"/>
        <v>1421568</v>
      </c>
      <c r="G53" s="236">
        <v>101416</v>
      </c>
      <c r="H53" s="236">
        <v>1320152</v>
      </c>
      <c r="I53" s="236">
        <f t="shared" si="5"/>
        <v>2645243</v>
      </c>
      <c r="J53" s="236">
        <v>14462</v>
      </c>
      <c r="K53" s="236">
        <v>2630781</v>
      </c>
      <c r="L53" s="448" t="s">
        <v>439</v>
      </c>
      <c r="M53" s="449"/>
    </row>
    <row r="54" spans="1:13" s="6" customFormat="1">
      <c r="A54" s="227">
        <v>23</v>
      </c>
      <c r="B54" s="282" t="s">
        <v>545</v>
      </c>
      <c r="C54" s="235">
        <f t="shared" ref="C54:J54" si="17">+C55+C56+C57+C58+C59</f>
        <v>3788554</v>
      </c>
      <c r="D54" s="235">
        <f t="shared" si="17"/>
        <v>659511</v>
      </c>
      <c r="E54" s="235">
        <f t="shared" si="17"/>
        <v>4448065</v>
      </c>
      <c r="F54" s="235">
        <f t="shared" si="17"/>
        <v>6645374</v>
      </c>
      <c r="G54" s="235">
        <f t="shared" si="17"/>
        <v>527362</v>
      </c>
      <c r="H54" s="235">
        <f t="shared" si="17"/>
        <v>6118012</v>
      </c>
      <c r="I54" s="235">
        <f t="shared" si="17"/>
        <v>11093439</v>
      </c>
      <c r="J54" s="235">
        <f t="shared" si="17"/>
        <v>606502</v>
      </c>
      <c r="K54" s="235">
        <f>+K55+K56+K57+K58+K59</f>
        <v>10486937</v>
      </c>
      <c r="L54" s="450" t="s">
        <v>440</v>
      </c>
      <c r="M54" s="451"/>
    </row>
    <row r="55" spans="1:13">
      <c r="A55" s="375">
        <v>2310</v>
      </c>
      <c r="B55" s="283" t="s">
        <v>396</v>
      </c>
      <c r="C55" s="236">
        <f t="shared" si="2"/>
        <v>103423</v>
      </c>
      <c r="D55" s="236">
        <v>8066</v>
      </c>
      <c r="E55" s="236">
        <f t="shared" si="3"/>
        <v>111489</v>
      </c>
      <c r="F55" s="236">
        <f t="shared" si="4"/>
        <v>130266</v>
      </c>
      <c r="G55" s="236">
        <v>16631</v>
      </c>
      <c r="H55" s="236">
        <v>113635</v>
      </c>
      <c r="I55" s="236">
        <f t="shared" si="5"/>
        <v>241755</v>
      </c>
      <c r="J55" s="236">
        <v>3958</v>
      </c>
      <c r="K55" s="236">
        <v>237797</v>
      </c>
      <c r="L55" s="448" t="s">
        <v>441</v>
      </c>
      <c r="M55" s="449"/>
    </row>
    <row r="56" spans="1:13" s="6" customFormat="1" ht="22.5" customHeight="1">
      <c r="A56" s="376">
        <v>2394</v>
      </c>
      <c r="B56" s="284" t="s">
        <v>397</v>
      </c>
      <c r="C56" s="237">
        <f t="shared" si="2"/>
        <v>1463258</v>
      </c>
      <c r="D56" s="237">
        <v>222454</v>
      </c>
      <c r="E56" s="237">
        <f t="shared" si="3"/>
        <v>1685712</v>
      </c>
      <c r="F56" s="237">
        <f t="shared" si="4"/>
        <v>679591</v>
      </c>
      <c r="G56" s="237">
        <v>63344</v>
      </c>
      <c r="H56" s="237">
        <v>616247</v>
      </c>
      <c r="I56" s="237">
        <f t="shared" si="5"/>
        <v>2365303</v>
      </c>
      <c r="J56" s="237">
        <v>362949</v>
      </c>
      <c r="K56" s="237">
        <v>2002354</v>
      </c>
      <c r="L56" s="443" t="s">
        <v>442</v>
      </c>
      <c r="M56" s="444"/>
    </row>
    <row r="57" spans="1:13">
      <c r="A57" s="375">
        <v>2395</v>
      </c>
      <c r="B57" s="283" t="s">
        <v>535</v>
      </c>
      <c r="C57" s="236">
        <f t="shared" si="2"/>
        <v>1897330</v>
      </c>
      <c r="D57" s="236">
        <v>371261</v>
      </c>
      <c r="E57" s="236">
        <f t="shared" si="3"/>
        <v>2268591</v>
      </c>
      <c r="F57" s="236">
        <f t="shared" si="4"/>
        <v>5218870</v>
      </c>
      <c r="G57" s="236">
        <v>392346</v>
      </c>
      <c r="H57" s="236">
        <v>4826524</v>
      </c>
      <c r="I57" s="236">
        <f t="shared" si="5"/>
        <v>7487461</v>
      </c>
      <c r="J57" s="236">
        <v>200605</v>
      </c>
      <c r="K57" s="236">
        <v>7286856</v>
      </c>
      <c r="L57" s="448" t="s">
        <v>443</v>
      </c>
      <c r="M57" s="449"/>
    </row>
    <row r="58" spans="1:13" s="6" customFormat="1" ht="22.5" customHeight="1">
      <c r="A58" s="376">
        <v>2396</v>
      </c>
      <c r="B58" s="284" t="s">
        <v>398</v>
      </c>
      <c r="C58" s="237">
        <f t="shared" si="2"/>
        <v>76735</v>
      </c>
      <c r="D58" s="237">
        <v>14976</v>
      </c>
      <c r="E58" s="237">
        <f t="shared" si="3"/>
        <v>91711</v>
      </c>
      <c r="F58" s="237">
        <f t="shared" si="4"/>
        <v>113785</v>
      </c>
      <c r="G58" s="237">
        <v>20002</v>
      </c>
      <c r="H58" s="237">
        <v>93783</v>
      </c>
      <c r="I58" s="237">
        <f t="shared" si="5"/>
        <v>205496</v>
      </c>
      <c r="J58" s="237">
        <v>32581</v>
      </c>
      <c r="K58" s="237">
        <v>172915</v>
      </c>
      <c r="L58" s="443" t="s">
        <v>444</v>
      </c>
      <c r="M58" s="444"/>
    </row>
    <row r="59" spans="1:13">
      <c r="A59" s="375">
        <v>2399</v>
      </c>
      <c r="B59" s="283" t="s">
        <v>534</v>
      </c>
      <c r="C59" s="236">
        <f t="shared" si="2"/>
        <v>247808</v>
      </c>
      <c r="D59" s="236">
        <v>42754</v>
      </c>
      <c r="E59" s="236">
        <f t="shared" si="3"/>
        <v>290562</v>
      </c>
      <c r="F59" s="236">
        <f t="shared" si="4"/>
        <v>502862</v>
      </c>
      <c r="G59" s="236">
        <v>35039</v>
      </c>
      <c r="H59" s="236">
        <v>467823</v>
      </c>
      <c r="I59" s="236">
        <f t="shared" si="5"/>
        <v>793424</v>
      </c>
      <c r="J59" s="236">
        <v>6409</v>
      </c>
      <c r="K59" s="236">
        <v>787015</v>
      </c>
      <c r="L59" s="448" t="s">
        <v>533</v>
      </c>
      <c r="M59" s="449"/>
    </row>
    <row r="60" spans="1:13" s="6" customFormat="1">
      <c r="A60" s="227">
        <v>24</v>
      </c>
      <c r="B60" s="282" t="s">
        <v>399</v>
      </c>
      <c r="C60" s="235">
        <f t="shared" si="2"/>
        <v>3505463</v>
      </c>
      <c r="D60" s="235">
        <v>1211893</v>
      </c>
      <c r="E60" s="235">
        <f t="shared" si="3"/>
        <v>4717356</v>
      </c>
      <c r="F60" s="235">
        <f t="shared" si="4"/>
        <v>8931973</v>
      </c>
      <c r="G60" s="235">
        <v>746591</v>
      </c>
      <c r="H60" s="235">
        <v>8185382</v>
      </c>
      <c r="I60" s="235">
        <f t="shared" si="5"/>
        <v>13649329</v>
      </c>
      <c r="J60" s="235">
        <v>16216</v>
      </c>
      <c r="K60" s="235">
        <v>13633113</v>
      </c>
      <c r="L60" s="450" t="s">
        <v>445</v>
      </c>
      <c r="M60" s="451"/>
    </row>
    <row r="61" spans="1:13" ht="22.5">
      <c r="A61" s="228">
        <v>25</v>
      </c>
      <c r="B61" s="285" t="s">
        <v>536</v>
      </c>
      <c r="C61" s="238">
        <f>+C62+C63+C64+C65</f>
        <v>2797523</v>
      </c>
      <c r="D61" s="238">
        <f t="shared" ref="D61:K61" si="18">+D62+D63+D64+D65</f>
        <v>210735</v>
      </c>
      <c r="E61" s="238">
        <f t="shared" si="18"/>
        <v>3008258</v>
      </c>
      <c r="F61" s="238">
        <f t="shared" si="18"/>
        <v>3742922</v>
      </c>
      <c r="G61" s="238">
        <f t="shared" si="18"/>
        <v>387290</v>
      </c>
      <c r="H61" s="238">
        <f t="shared" si="18"/>
        <v>3355632</v>
      </c>
      <c r="I61" s="238">
        <f t="shared" si="18"/>
        <v>6751180</v>
      </c>
      <c r="J61" s="238">
        <f t="shared" si="18"/>
        <v>376558</v>
      </c>
      <c r="K61" s="238">
        <f t="shared" si="18"/>
        <v>6374622</v>
      </c>
      <c r="L61" s="445" t="s">
        <v>532</v>
      </c>
      <c r="M61" s="446"/>
    </row>
    <row r="62" spans="1:13" s="6" customFormat="1" ht="22.5" customHeight="1">
      <c r="A62" s="376">
        <v>2511</v>
      </c>
      <c r="B62" s="284" t="s">
        <v>400</v>
      </c>
      <c r="C62" s="237">
        <f t="shared" si="2"/>
        <v>2611589</v>
      </c>
      <c r="D62" s="237">
        <v>200383</v>
      </c>
      <c r="E62" s="237">
        <f t="shared" si="3"/>
        <v>2811972</v>
      </c>
      <c r="F62" s="237">
        <f t="shared" si="4"/>
        <v>3612381</v>
      </c>
      <c r="G62" s="237">
        <v>343338</v>
      </c>
      <c r="H62" s="237">
        <v>3269043</v>
      </c>
      <c r="I62" s="237">
        <f t="shared" si="5"/>
        <v>6424353</v>
      </c>
      <c r="J62" s="237">
        <v>374035</v>
      </c>
      <c r="K62" s="237">
        <v>6050318</v>
      </c>
      <c r="L62" s="443" t="s">
        <v>446</v>
      </c>
      <c r="M62" s="444"/>
    </row>
    <row r="63" spans="1:13">
      <c r="A63" s="375">
        <v>2591</v>
      </c>
      <c r="B63" s="283" t="s">
        <v>530</v>
      </c>
      <c r="C63" s="236">
        <f t="shared" si="2"/>
        <v>39402</v>
      </c>
      <c r="D63" s="236">
        <v>1508</v>
      </c>
      <c r="E63" s="236">
        <f t="shared" si="3"/>
        <v>40910</v>
      </c>
      <c r="F63" s="236">
        <f t="shared" si="4"/>
        <v>22536</v>
      </c>
      <c r="G63" s="236">
        <v>4603</v>
      </c>
      <c r="H63" s="236">
        <v>17933</v>
      </c>
      <c r="I63" s="236">
        <f t="shared" si="5"/>
        <v>63446</v>
      </c>
      <c r="J63" s="236">
        <v>1319</v>
      </c>
      <c r="K63" s="236">
        <v>62127</v>
      </c>
      <c r="L63" s="448" t="s">
        <v>531</v>
      </c>
      <c r="M63" s="449"/>
    </row>
    <row r="64" spans="1:13" s="6" customFormat="1" ht="22.5" customHeight="1">
      <c r="A64" s="376">
        <v>2592</v>
      </c>
      <c r="B64" s="284" t="s">
        <v>537</v>
      </c>
      <c r="C64" s="237">
        <f t="shared" si="2"/>
        <v>120693</v>
      </c>
      <c r="D64" s="237">
        <v>7884</v>
      </c>
      <c r="E64" s="237">
        <f t="shared" si="3"/>
        <v>128577</v>
      </c>
      <c r="F64" s="237">
        <f t="shared" si="4"/>
        <v>58078</v>
      </c>
      <c r="G64" s="237">
        <v>30685</v>
      </c>
      <c r="H64" s="237">
        <v>27393</v>
      </c>
      <c r="I64" s="237">
        <f t="shared" si="5"/>
        <v>186655</v>
      </c>
      <c r="J64" s="237">
        <v>1204</v>
      </c>
      <c r="K64" s="237">
        <v>185451</v>
      </c>
      <c r="L64" s="443" t="s">
        <v>447</v>
      </c>
      <c r="M64" s="444"/>
    </row>
    <row r="65" spans="1:13">
      <c r="A65" s="375">
        <v>2599</v>
      </c>
      <c r="B65" s="283" t="s">
        <v>528</v>
      </c>
      <c r="C65" s="236">
        <f t="shared" si="2"/>
        <v>25839</v>
      </c>
      <c r="D65" s="236">
        <v>960</v>
      </c>
      <c r="E65" s="236">
        <f t="shared" si="3"/>
        <v>26799</v>
      </c>
      <c r="F65" s="236">
        <f t="shared" si="4"/>
        <v>49927</v>
      </c>
      <c r="G65" s="236">
        <v>8664</v>
      </c>
      <c r="H65" s="236">
        <v>41263</v>
      </c>
      <c r="I65" s="236">
        <f t="shared" si="5"/>
        <v>76726</v>
      </c>
      <c r="J65" s="236">
        <v>0</v>
      </c>
      <c r="K65" s="236">
        <v>76726</v>
      </c>
      <c r="L65" s="448" t="s">
        <v>529</v>
      </c>
      <c r="M65" s="449"/>
    </row>
    <row r="66" spans="1:13" s="6" customFormat="1">
      <c r="A66" s="227">
        <v>27</v>
      </c>
      <c r="B66" s="282" t="s">
        <v>401</v>
      </c>
      <c r="C66" s="235">
        <f>+C67+C68+C69+C70</f>
        <v>1138</v>
      </c>
      <c r="D66" s="235">
        <f t="shared" ref="D66:K66" si="19">+D67+D68+D69+D70</f>
        <v>176279</v>
      </c>
      <c r="E66" s="235">
        <f t="shared" si="19"/>
        <v>177417</v>
      </c>
      <c r="F66" s="235">
        <f t="shared" si="19"/>
        <v>1452832</v>
      </c>
      <c r="G66" s="235">
        <f t="shared" si="19"/>
        <v>31099</v>
      </c>
      <c r="H66" s="235">
        <f t="shared" si="19"/>
        <v>1421733</v>
      </c>
      <c r="I66" s="235">
        <f t="shared" si="19"/>
        <v>1630249</v>
      </c>
      <c r="J66" s="235">
        <f t="shared" si="19"/>
        <v>6221</v>
      </c>
      <c r="K66" s="235">
        <f t="shared" si="19"/>
        <v>1624028</v>
      </c>
      <c r="L66" s="450" t="s">
        <v>448</v>
      </c>
      <c r="M66" s="451"/>
    </row>
    <row r="67" spans="1:13" ht="15" customHeight="1">
      <c r="A67" s="375">
        <v>2710</v>
      </c>
      <c r="B67" s="283" t="s">
        <v>526</v>
      </c>
      <c r="C67" s="236">
        <f t="shared" si="2"/>
        <v>42747</v>
      </c>
      <c r="D67" s="236">
        <v>9566</v>
      </c>
      <c r="E67" s="236">
        <f t="shared" si="3"/>
        <v>52313</v>
      </c>
      <c r="F67" s="236">
        <f t="shared" si="4"/>
        <v>78250</v>
      </c>
      <c r="G67" s="236">
        <v>5641</v>
      </c>
      <c r="H67" s="236">
        <v>72609</v>
      </c>
      <c r="I67" s="236">
        <f t="shared" si="5"/>
        <v>130563</v>
      </c>
      <c r="J67" s="236">
        <v>1044</v>
      </c>
      <c r="K67" s="236">
        <v>129519</v>
      </c>
      <c r="L67" s="448" t="s">
        <v>527</v>
      </c>
      <c r="M67" s="449"/>
    </row>
    <row r="68" spans="1:13" s="6" customFormat="1" ht="22.5" customHeight="1">
      <c r="A68" s="376">
        <v>2730</v>
      </c>
      <c r="B68" s="284" t="s">
        <v>525</v>
      </c>
      <c r="C68" s="237">
        <f t="shared" si="2"/>
        <v>-101845</v>
      </c>
      <c r="D68" s="237">
        <v>163130</v>
      </c>
      <c r="E68" s="237">
        <f t="shared" si="3"/>
        <v>61285</v>
      </c>
      <c r="F68" s="237">
        <f t="shared" si="4"/>
        <v>1288389</v>
      </c>
      <c r="G68" s="237">
        <v>11403</v>
      </c>
      <c r="H68" s="237">
        <v>1276986</v>
      </c>
      <c r="I68" s="237">
        <f t="shared" si="5"/>
        <v>1349674</v>
      </c>
      <c r="J68" s="237">
        <v>3093</v>
      </c>
      <c r="K68" s="237">
        <v>1346581</v>
      </c>
      <c r="L68" s="443" t="s">
        <v>562</v>
      </c>
      <c r="M68" s="444"/>
    </row>
    <row r="69" spans="1:13">
      <c r="A69" s="375">
        <v>2740</v>
      </c>
      <c r="B69" s="283" t="s">
        <v>524</v>
      </c>
      <c r="C69" s="236">
        <f t="shared" si="2"/>
        <v>-276</v>
      </c>
      <c r="D69" s="236">
        <v>1158</v>
      </c>
      <c r="E69" s="236">
        <f t="shared" si="3"/>
        <v>882</v>
      </c>
      <c r="F69" s="236">
        <f t="shared" si="4"/>
        <v>471</v>
      </c>
      <c r="G69" s="236">
        <v>271</v>
      </c>
      <c r="H69" s="236">
        <v>200</v>
      </c>
      <c r="I69" s="236">
        <f t="shared" si="5"/>
        <v>1353</v>
      </c>
      <c r="J69" s="236">
        <v>3</v>
      </c>
      <c r="K69" s="236">
        <v>1350</v>
      </c>
      <c r="L69" s="448" t="s">
        <v>449</v>
      </c>
      <c r="M69" s="449"/>
    </row>
    <row r="70" spans="1:13" s="6" customFormat="1" ht="22.5" customHeight="1">
      <c r="A70" s="376">
        <v>2790</v>
      </c>
      <c r="B70" s="284" t="s">
        <v>523</v>
      </c>
      <c r="C70" s="237">
        <f t="shared" si="2"/>
        <v>60512</v>
      </c>
      <c r="D70" s="237">
        <v>2425</v>
      </c>
      <c r="E70" s="237">
        <f t="shared" si="3"/>
        <v>62937</v>
      </c>
      <c r="F70" s="237">
        <f t="shared" si="4"/>
        <v>85722</v>
      </c>
      <c r="G70" s="237">
        <v>13784</v>
      </c>
      <c r="H70" s="237">
        <v>71938</v>
      </c>
      <c r="I70" s="237">
        <f t="shared" si="5"/>
        <v>148659</v>
      </c>
      <c r="J70" s="237">
        <v>2081</v>
      </c>
      <c r="K70" s="237">
        <v>146578</v>
      </c>
      <c r="L70" s="443" t="s">
        <v>450</v>
      </c>
      <c r="M70" s="444"/>
    </row>
    <row r="71" spans="1:13">
      <c r="A71" s="228">
        <v>28</v>
      </c>
      <c r="B71" s="285" t="s">
        <v>522</v>
      </c>
      <c r="C71" s="238">
        <f>+C72+C73</f>
        <v>84406</v>
      </c>
      <c r="D71" s="238">
        <f t="shared" ref="D71:K71" si="20">+D72+D73</f>
        <v>7064</v>
      </c>
      <c r="E71" s="238">
        <f t="shared" si="20"/>
        <v>91470</v>
      </c>
      <c r="F71" s="238">
        <f t="shared" si="20"/>
        <v>239774</v>
      </c>
      <c r="G71" s="238">
        <f t="shared" si="20"/>
        <v>3862</v>
      </c>
      <c r="H71" s="238">
        <f t="shared" si="20"/>
        <v>235912</v>
      </c>
      <c r="I71" s="238">
        <f t="shared" si="20"/>
        <v>331244</v>
      </c>
      <c r="J71" s="238">
        <f t="shared" si="20"/>
        <v>777</v>
      </c>
      <c r="K71" s="238">
        <f t="shared" si="20"/>
        <v>330467</v>
      </c>
      <c r="L71" s="445" t="s">
        <v>451</v>
      </c>
      <c r="M71" s="446"/>
    </row>
    <row r="72" spans="1:13" s="6" customFormat="1" ht="22.5" customHeight="1">
      <c r="A72" s="376">
        <v>2810</v>
      </c>
      <c r="B72" s="284" t="s">
        <v>520</v>
      </c>
      <c r="C72" s="237">
        <f t="shared" si="2"/>
        <v>73983</v>
      </c>
      <c r="D72" s="237">
        <v>6580</v>
      </c>
      <c r="E72" s="237">
        <f t="shared" si="3"/>
        <v>80563</v>
      </c>
      <c r="F72" s="237">
        <f t="shared" si="4"/>
        <v>232169</v>
      </c>
      <c r="G72" s="237">
        <v>2392</v>
      </c>
      <c r="H72" s="237">
        <v>229777</v>
      </c>
      <c r="I72" s="237">
        <f t="shared" si="5"/>
        <v>312732</v>
      </c>
      <c r="J72" s="237">
        <v>522</v>
      </c>
      <c r="K72" s="237">
        <v>312210</v>
      </c>
      <c r="L72" s="443" t="s">
        <v>521</v>
      </c>
      <c r="M72" s="444"/>
    </row>
    <row r="73" spans="1:13" ht="33.75">
      <c r="A73" s="375">
        <v>2820</v>
      </c>
      <c r="B73" s="283" t="s">
        <v>519</v>
      </c>
      <c r="C73" s="236">
        <f t="shared" si="2"/>
        <v>10423</v>
      </c>
      <c r="D73" s="236">
        <v>484</v>
      </c>
      <c r="E73" s="236">
        <f t="shared" si="3"/>
        <v>10907</v>
      </c>
      <c r="F73" s="236">
        <f t="shared" si="4"/>
        <v>7605</v>
      </c>
      <c r="G73" s="236">
        <v>1470</v>
      </c>
      <c r="H73" s="236">
        <v>6135</v>
      </c>
      <c r="I73" s="236">
        <f t="shared" si="5"/>
        <v>18512</v>
      </c>
      <c r="J73" s="236">
        <v>255</v>
      </c>
      <c r="K73" s="236">
        <v>18257</v>
      </c>
      <c r="L73" s="448" t="s">
        <v>518</v>
      </c>
      <c r="M73" s="449"/>
    </row>
    <row r="74" spans="1:13" s="6" customFormat="1">
      <c r="A74" s="227">
        <v>29</v>
      </c>
      <c r="B74" s="282" t="s">
        <v>516</v>
      </c>
      <c r="C74" s="235">
        <f>+C75+C76</f>
        <v>44917</v>
      </c>
      <c r="D74" s="235">
        <f t="shared" ref="D74:K74" si="21">+D75+D76</f>
        <v>1102</v>
      </c>
      <c r="E74" s="235">
        <f t="shared" si="21"/>
        <v>46019</v>
      </c>
      <c r="F74" s="235">
        <f t="shared" si="21"/>
        <v>48047</v>
      </c>
      <c r="G74" s="235">
        <f t="shared" si="21"/>
        <v>1705</v>
      </c>
      <c r="H74" s="235">
        <f t="shared" si="21"/>
        <v>46342</v>
      </c>
      <c r="I74" s="235">
        <f t="shared" si="21"/>
        <v>94066</v>
      </c>
      <c r="J74" s="235">
        <f t="shared" si="21"/>
        <v>2493</v>
      </c>
      <c r="K74" s="235">
        <f t="shared" si="21"/>
        <v>91573</v>
      </c>
      <c r="L74" s="450" t="s">
        <v>517</v>
      </c>
      <c r="M74" s="451"/>
    </row>
    <row r="75" spans="1:13" ht="22.5" customHeight="1">
      <c r="A75" s="375">
        <v>2920</v>
      </c>
      <c r="B75" s="283" t="s">
        <v>515</v>
      </c>
      <c r="C75" s="236">
        <f t="shared" ref="C75:C100" si="22">+E75-D75</f>
        <v>42006</v>
      </c>
      <c r="D75" s="236">
        <v>1102</v>
      </c>
      <c r="E75" s="236">
        <f t="shared" ref="E75:E100" si="23">+I75-F75</f>
        <v>43108</v>
      </c>
      <c r="F75" s="236">
        <f t="shared" ref="F75:F100" si="24">+H75+G75</f>
        <v>44473</v>
      </c>
      <c r="G75" s="236">
        <v>1325</v>
      </c>
      <c r="H75" s="236">
        <v>43148</v>
      </c>
      <c r="I75" s="236">
        <f t="shared" ref="I75:I100" si="25">+K75+J75</f>
        <v>87581</v>
      </c>
      <c r="J75" s="236">
        <v>2493</v>
      </c>
      <c r="K75" s="236">
        <v>85088</v>
      </c>
      <c r="L75" s="448" t="s">
        <v>514</v>
      </c>
      <c r="M75" s="449"/>
    </row>
    <row r="76" spans="1:13" s="6" customFormat="1" ht="22.5" customHeight="1">
      <c r="A76" s="376">
        <v>2930</v>
      </c>
      <c r="B76" s="284" t="s">
        <v>512</v>
      </c>
      <c r="C76" s="237">
        <f t="shared" si="22"/>
        <v>2911</v>
      </c>
      <c r="D76" s="237">
        <v>0</v>
      </c>
      <c r="E76" s="237">
        <f t="shared" si="23"/>
        <v>2911</v>
      </c>
      <c r="F76" s="237">
        <f t="shared" si="24"/>
        <v>3574</v>
      </c>
      <c r="G76" s="237">
        <v>380</v>
      </c>
      <c r="H76" s="237">
        <v>3194</v>
      </c>
      <c r="I76" s="237">
        <f t="shared" si="25"/>
        <v>6485</v>
      </c>
      <c r="J76" s="237">
        <v>0</v>
      </c>
      <c r="K76" s="237">
        <v>6485</v>
      </c>
      <c r="L76" s="443" t="s">
        <v>513</v>
      </c>
      <c r="M76" s="444"/>
    </row>
    <row r="77" spans="1:13">
      <c r="A77" s="228">
        <v>30</v>
      </c>
      <c r="B77" s="285" t="s">
        <v>402</v>
      </c>
      <c r="C77" s="238">
        <f>+C78+C79</f>
        <v>121431</v>
      </c>
      <c r="D77" s="238">
        <f t="shared" ref="D77:K77" si="26">+D78+D79</f>
        <v>22273</v>
      </c>
      <c r="E77" s="238">
        <f t="shared" si="26"/>
        <v>143704</v>
      </c>
      <c r="F77" s="238">
        <f t="shared" si="26"/>
        <v>202084</v>
      </c>
      <c r="G77" s="238">
        <f t="shared" si="26"/>
        <v>22943</v>
      </c>
      <c r="H77" s="238">
        <f t="shared" si="26"/>
        <v>179141</v>
      </c>
      <c r="I77" s="238">
        <f t="shared" si="26"/>
        <v>345788</v>
      </c>
      <c r="J77" s="238">
        <f t="shared" si="26"/>
        <v>0</v>
      </c>
      <c r="K77" s="238">
        <f t="shared" si="26"/>
        <v>345788</v>
      </c>
      <c r="L77" s="445" t="s">
        <v>452</v>
      </c>
      <c r="M77" s="446"/>
    </row>
    <row r="78" spans="1:13" s="6" customFormat="1" ht="22.5" customHeight="1">
      <c r="A78" s="376">
        <v>3011</v>
      </c>
      <c r="B78" s="284" t="s">
        <v>511</v>
      </c>
      <c r="C78" s="237">
        <f t="shared" si="22"/>
        <v>114251</v>
      </c>
      <c r="D78" s="237">
        <v>22217</v>
      </c>
      <c r="E78" s="237">
        <f t="shared" si="23"/>
        <v>136468</v>
      </c>
      <c r="F78" s="237">
        <f t="shared" si="24"/>
        <v>201325</v>
      </c>
      <c r="G78" s="237">
        <v>22745</v>
      </c>
      <c r="H78" s="237">
        <v>178580</v>
      </c>
      <c r="I78" s="237">
        <f t="shared" si="25"/>
        <v>337793</v>
      </c>
      <c r="J78" s="237">
        <v>0</v>
      </c>
      <c r="K78" s="237">
        <v>337793</v>
      </c>
      <c r="L78" s="443" t="s">
        <v>453</v>
      </c>
      <c r="M78" s="444"/>
    </row>
    <row r="79" spans="1:13">
      <c r="A79" s="375" t="s">
        <v>621</v>
      </c>
      <c r="B79" s="283" t="s">
        <v>637</v>
      </c>
      <c r="C79" s="236">
        <f t="shared" si="22"/>
        <v>7180</v>
      </c>
      <c r="D79" s="236">
        <v>56</v>
      </c>
      <c r="E79" s="236">
        <f t="shared" si="23"/>
        <v>7236</v>
      </c>
      <c r="F79" s="236">
        <f t="shared" si="24"/>
        <v>759</v>
      </c>
      <c r="G79" s="236">
        <v>198</v>
      </c>
      <c r="H79" s="236">
        <v>561</v>
      </c>
      <c r="I79" s="236">
        <f t="shared" si="25"/>
        <v>7995</v>
      </c>
      <c r="J79" s="236">
        <v>0</v>
      </c>
      <c r="K79" s="236">
        <v>7995</v>
      </c>
      <c r="L79" s="448" t="s">
        <v>628</v>
      </c>
      <c r="M79" s="449"/>
    </row>
    <row r="80" spans="1:13" s="6" customFormat="1">
      <c r="A80" s="227">
        <v>31</v>
      </c>
      <c r="B80" s="282" t="s">
        <v>403</v>
      </c>
      <c r="C80" s="235">
        <f t="shared" si="22"/>
        <v>396496</v>
      </c>
      <c r="D80" s="235">
        <v>22952</v>
      </c>
      <c r="E80" s="235">
        <v>419448</v>
      </c>
      <c r="F80" s="235">
        <f t="shared" si="24"/>
        <v>332199</v>
      </c>
      <c r="G80" s="235">
        <v>125086</v>
      </c>
      <c r="H80" s="235">
        <v>207113</v>
      </c>
      <c r="I80" s="235">
        <f t="shared" si="25"/>
        <v>751647</v>
      </c>
      <c r="J80" s="235">
        <v>144249</v>
      </c>
      <c r="K80" s="235">
        <v>607398</v>
      </c>
      <c r="L80" s="450" t="s">
        <v>454</v>
      </c>
      <c r="M80" s="451"/>
    </row>
    <row r="81" spans="1:13">
      <c r="A81" s="375">
        <v>3100</v>
      </c>
      <c r="B81" s="283" t="s">
        <v>403</v>
      </c>
      <c r="C81" s="236">
        <f t="shared" si="22"/>
        <v>396496</v>
      </c>
      <c r="D81" s="236">
        <v>22952</v>
      </c>
      <c r="E81" s="236">
        <v>419448</v>
      </c>
      <c r="F81" s="236">
        <f t="shared" si="24"/>
        <v>332199</v>
      </c>
      <c r="G81" s="236">
        <v>125086</v>
      </c>
      <c r="H81" s="236">
        <v>207113</v>
      </c>
      <c r="I81" s="236">
        <f t="shared" si="25"/>
        <v>751647</v>
      </c>
      <c r="J81" s="236">
        <v>144249</v>
      </c>
      <c r="K81" s="236">
        <v>607398</v>
      </c>
      <c r="L81" s="481" t="s">
        <v>455</v>
      </c>
      <c r="M81" s="482"/>
    </row>
    <row r="82" spans="1:13" s="6" customFormat="1">
      <c r="A82" s="227">
        <v>32</v>
      </c>
      <c r="B82" s="282" t="s">
        <v>404</v>
      </c>
      <c r="C82" s="235">
        <f>+C83+C84</f>
        <v>-14000</v>
      </c>
      <c r="D82" s="235">
        <f t="shared" ref="D82:K82" si="27">+D83+D84</f>
        <v>14192</v>
      </c>
      <c r="E82" s="235">
        <f t="shared" si="27"/>
        <v>192</v>
      </c>
      <c r="F82" s="235">
        <f t="shared" si="27"/>
        <v>22151</v>
      </c>
      <c r="G82" s="235">
        <f t="shared" si="27"/>
        <v>5979</v>
      </c>
      <c r="H82" s="235">
        <f t="shared" si="27"/>
        <v>16172</v>
      </c>
      <c r="I82" s="235">
        <f t="shared" si="27"/>
        <v>22343</v>
      </c>
      <c r="J82" s="235">
        <f t="shared" si="27"/>
        <v>308</v>
      </c>
      <c r="K82" s="235">
        <f t="shared" si="27"/>
        <v>22035</v>
      </c>
      <c r="L82" s="450" t="s">
        <v>456</v>
      </c>
      <c r="M82" s="451"/>
    </row>
    <row r="83" spans="1:13">
      <c r="A83" s="375">
        <v>3250</v>
      </c>
      <c r="B83" s="283" t="s">
        <v>509</v>
      </c>
      <c r="C83" s="236">
        <f t="shared" si="22"/>
        <v>-17503</v>
      </c>
      <c r="D83" s="236">
        <v>14192</v>
      </c>
      <c r="E83" s="236">
        <f t="shared" si="23"/>
        <v>-3311</v>
      </c>
      <c r="F83" s="236">
        <f t="shared" si="24"/>
        <v>20032</v>
      </c>
      <c r="G83" s="236">
        <v>5138</v>
      </c>
      <c r="H83" s="236">
        <v>14894</v>
      </c>
      <c r="I83" s="236">
        <f t="shared" si="25"/>
        <v>16721</v>
      </c>
      <c r="J83" s="236">
        <v>308</v>
      </c>
      <c r="K83" s="236">
        <v>16413</v>
      </c>
      <c r="L83" s="481" t="s">
        <v>510</v>
      </c>
      <c r="M83" s="482"/>
    </row>
    <row r="84" spans="1:13" s="6" customFormat="1" ht="22.5" customHeight="1">
      <c r="A84" s="376">
        <v>3290</v>
      </c>
      <c r="B84" s="284" t="s">
        <v>405</v>
      </c>
      <c r="C84" s="237">
        <f t="shared" si="22"/>
        <v>3503</v>
      </c>
      <c r="D84" s="237">
        <v>0</v>
      </c>
      <c r="E84" s="237">
        <f t="shared" si="23"/>
        <v>3503</v>
      </c>
      <c r="F84" s="237">
        <f t="shared" si="24"/>
        <v>2119</v>
      </c>
      <c r="G84" s="237">
        <v>841</v>
      </c>
      <c r="H84" s="237">
        <v>1278</v>
      </c>
      <c r="I84" s="237">
        <f t="shared" si="25"/>
        <v>5622</v>
      </c>
      <c r="J84" s="237">
        <v>0</v>
      </c>
      <c r="K84" s="237">
        <v>5622</v>
      </c>
      <c r="L84" s="443" t="s">
        <v>457</v>
      </c>
      <c r="M84" s="444"/>
    </row>
    <row r="85" spans="1:13">
      <c r="A85" s="228">
        <v>33</v>
      </c>
      <c r="B85" s="285" t="s">
        <v>508</v>
      </c>
      <c r="C85" s="238">
        <f>+C86+C87+C88+C89</f>
        <v>89991</v>
      </c>
      <c r="D85" s="238">
        <f t="shared" ref="D85:K85" si="28">+D86+D87+D88+D89</f>
        <v>6092</v>
      </c>
      <c r="E85" s="238">
        <f t="shared" si="28"/>
        <v>96083</v>
      </c>
      <c r="F85" s="238">
        <f t="shared" si="28"/>
        <v>75893</v>
      </c>
      <c r="G85" s="238">
        <f t="shared" si="28"/>
        <v>22625</v>
      </c>
      <c r="H85" s="238">
        <f t="shared" si="28"/>
        <v>53268</v>
      </c>
      <c r="I85" s="238">
        <f t="shared" si="28"/>
        <v>171976</v>
      </c>
      <c r="J85" s="238">
        <f t="shared" si="28"/>
        <v>10322</v>
      </c>
      <c r="K85" s="238">
        <f t="shared" si="28"/>
        <v>161654</v>
      </c>
      <c r="L85" s="445" t="s">
        <v>458</v>
      </c>
      <c r="M85" s="446"/>
    </row>
    <row r="86" spans="1:13" s="6" customFormat="1" ht="22.5" customHeight="1">
      <c r="A86" s="376" t="s">
        <v>622</v>
      </c>
      <c r="B86" s="284" t="s">
        <v>632</v>
      </c>
      <c r="C86" s="237">
        <f t="shared" si="22"/>
        <v>4121</v>
      </c>
      <c r="D86" s="237">
        <v>143</v>
      </c>
      <c r="E86" s="237">
        <f t="shared" si="23"/>
        <v>4264</v>
      </c>
      <c r="F86" s="237">
        <f t="shared" si="24"/>
        <v>4103</v>
      </c>
      <c r="G86" s="237">
        <v>1330</v>
      </c>
      <c r="H86" s="237">
        <v>2773</v>
      </c>
      <c r="I86" s="237">
        <f t="shared" si="25"/>
        <v>8367</v>
      </c>
      <c r="J86" s="237">
        <v>96</v>
      </c>
      <c r="K86" s="237">
        <v>8271</v>
      </c>
      <c r="L86" s="443" t="s">
        <v>629</v>
      </c>
      <c r="M86" s="444"/>
    </row>
    <row r="87" spans="1:13">
      <c r="A87" s="375" t="s">
        <v>623</v>
      </c>
      <c r="B87" s="283" t="s">
        <v>633</v>
      </c>
      <c r="C87" s="238">
        <f t="shared" si="22"/>
        <v>57467</v>
      </c>
      <c r="D87" s="238">
        <v>1599</v>
      </c>
      <c r="E87" s="238">
        <f t="shared" si="23"/>
        <v>59066</v>
      </c>
      <c r="F87" s="238">
        <f t="shared" si="24"/>
        <v>41046</v>
      </c>
      <c r="G87" s="238">
        <v>19590</v>
      </c>
      <c r="H87" s="238">
        <v>21456</v>
      </c>
      <c r="I87" s="238">
        <f t="shared" si="25"/>
        <v>100112</v>
      </c>
      <c r="J87" s="238">
        <v>1829</v>
      </c>
      <c r="K87" s="238">
        <v>98283</v>
      </c>
      <c r="L87" s="481" t="s">
        <v>630</v>
      </c>
      <c r="M87" s="482"/>
    </row>
    <row r="88" spans="1:13" s="6" customFormat="1" ht="22.5" customHeight="1">
      <c r="A88" s="376" t="s">
        <v>624</v>
      </c>
      <c r="B88" s="284" t="s">
        <v>634</v>
      </c>
      <c r="C88" s="237">
        <f t="shared" si="22"/>
        <v>2155</v>
      </c>
      <c r="D88" s="237">
        <v>18</v>
      </c>
      <c r="E88" s="237">
        <f t="shared" si="23"/>
        <v>2173</v>
      </c>
      <c r="F88" s="237">
        <f t="shared" si="24"/>
        <v>707</v>
      </c>
      <c r="G88" s="237">
        <v>474</v>
      </c>
      <c r="H88" s="237">
        <v>233</v>
      </c>
      <c r="I88" s="237">
        <f t="shared" si="25"/>
        <v>2880</v>
      </c>
      <c r="J88" s="237">
        <v>0</v>
      </c>
      <c r="K88" s="237">
        <v>2880</v>
      </c>
      <c r="L88" s="443" t="s">
        <v>631</v>
      </c>
      <c r="M88" s="444"/>
    </row>
    <row r="89" spans="1:13">
      <c r="A89" s="375">
        <v>3315</v>
      </c>
      <c r="B89" s="283" t="s">
        <v>506</v>
      </c>
      <c r="C89" s="236">
        <f t="shared" si="22"/>
        <v>26248</v>
      </c>
      <c r="D89" s="236">
        <v>4332</v>
      </c>
      <c r="E89" s="236">
        <f t="shared" si="23"/>
        <v>30580</v>
      </c>
      <c r="F89" s="236">
        <f t="shared" si="24"/>
        <v>30037</v>
      </c>
      <c r="G89" s="236">
        <v>1231</v>
      </c>
      <c r="H89" s="236">
        <v>28806</v>
      </c>
      <c r="I89" s="236">
        <f t="shared" si="25"/>
        <v>60617</v>
      </c>
      <c r="J89" s="236">
        <v>8397</v>
      </c>
      <c r="K89" s="236">
        <v>52220</v>
      </c>
      <c r="L89" s="481" t="s">
        <v>507</v>
      </c>
      <c r="M89" s="482"/>
    </row>
    <row r="90" spans="1:13">
      <c r="A90" s="336" t="s">
        <v>86</v>
      </c>
      <c r="B90" s="335" t="s">
        <v>503</v>
      </c>
      <c r="C90" s="235">
        <f t="shared" si="22"/>
        <v>3136934</v>
      </c>
      <c r="D90" s="235">
        <v>538935</v>
      </c>
      <c r="E90" s="235">
        <f t="shared" si="23"/>
        <v>3675869</v>
      </c>
      <c r="F90" s="235">
        <f t="shared" si="24"/>
        <v>11518678</v>
      </c>
      <c r="G90" s="235">
        <v>534966</v>
      </c>
      <c r="H90" s="235">
        <v>10983712</v>
      </c>
      <c r="I90" s="235">
        <f t="shared" si="25"/>
        <v>15194547</v>
      </c>
      <c r="J90" s="235">
        <v>7653014</v>
      </c>
      <c r="K90" s="235">
        <v>7541533</v>
      </c>
      <c r="L90" s="485" t="s">
        <v>505</v>
      </c>
      <c r="M90" s="486"/>
    </row>
    <row r="91" spans="1:13">
      <c r="A91" s="228">
        <v>35</v>
      </c>
      <c r="B91" s="285" t="s">
        <v>503</v>
      </c>
      <c r="C91" s="238">
        <f t="shared" si="22"/>
        <v>3136934</v>
      </c>
      <c r="D91" s="238">
        <v>538935</v>
      </c>
      <c r="E91" s="238">
        <f t="shared" si="23"/>
        <v>3675869</v>
      </c>
      <c r="F91" s="238">
        <f t="shared" si="24"/>
        <v>11518678</v>
      </c>
      <c r="G91" s="238">
        <v>534966</v>
      </c>
      <c r="H91" s="238">
        <v>10983712</v>
      </c>
      <c r="I91" s="238">
        <f t="shared" si="25"/>
        <v>15194547</v>
      </c>
      <c r="J91" s="238">
        <v>7653014</v>
      </c>
      <c r="K91" s="238">
        <v>7541533</v>
      </c>
      <c r="L91" s="445" t="s">
        <v>504</v>
      </c>
      <c r="M91" s="446"/>
    </row>
    <row r="92" spans="1:13" ht="25.5" customHeight="1">
      <c r="A92" s="336" t="s">
        <v>87</v>
      </c>
      <c r="B92" s="335" t="s">
        <v>501</v>
      </c>
      <c r="C92" s="235">
        <f>+C93+C95+C98</f>
        <v>-32458</v>
      </c>
      <c r="D92" s="235">
        <f t="shared" ref="D92:K92" si="29">+D93+D95+D98</f>
        <v>11635</v>
      </c>
      <c r="E92" s="235">
        <f t="shared" si="29"/>
        <v>-20823</v>
      </c>
      <c r="F92" s="235">
        <f t="shared" si="29"/>
        <v>538608</v>
      </c>
      <c r="G92" s="235">
        <f t="shared" si="29"/>
        <v>473362</v>
      </c>
      <c r="H92" s="235">
        <f t="shared" si="29"/>
        <v>65246</v>
      </c>
      <c r="I92" s="235">
        <f t="shared" si="29"/>
        <v>517785</v>
      </c>
      <c r="J92" s="235">
        <f t="shared" si="29"/>
        <v>135253</v>
      </c>
      <c r="K92" s="235">
        <f t="shared" si="29"/>
        <v>382532</v>
      </c>
      <c r="L92" s="485" t="s">
        <v>502</v>
      </c>
      <c r="M92" s="486"/>
    </row>
    <row r="93" spans="1:13">
      <c r="A93" s="228">
        <v>37</v>
      </c>
      <c r="B93" s="285" t="s">
        <v>406</v>
      </c>
      <c r="C93" s="238">
        <f t="shared" si="22"/>
        <v>22147</v>
      </c>
      <c r="D93" s="238">
        <v>5200</v>
      </c>
      <c r="E93" s="238">
        <f t="shared" si="23"/>
        <v>27347</v>
      </c>
      <c r="F93" s="238">
        <f t="shared" si="24"/>
        <v>53954</v>
      </c>
      <c r="G93" s="238">
        <v>48995</v>
      </c>
      <c r="H93" s="238">
        <v>4959</v>
      </c>
      <c r="I93" s="238">
        <f t="shared" si="25"/>
        <v>81301</v>
      </c>
      <c r="J93" s="238">
        <v>0</v>
      </c>
      <c r="K93" s="238">
        <v>81301</v>
      </c>
      <c r="L93" s="445" t="s">
        <v>459</v>
      </c>
      <c r="M93" s="446"/>
    </row>
    <row r="94" spans="1:13" s="6" customFormat="1" ht="22.5" customHeight="1">
      <c r="A94" s="376">
        <v>3700</v>
      </c>
      <c r="B94" s="284" t="s">
        <v>406</v>
      </c>
      <c r="C94" s="237">
        <f t="shared" si="22"/>
        <v>22147</v>
      </c>
      <c r="D94" s="237">
        <v>5200</v>
      </c>
      <c r="E94" s="237">
        <f t="shared" si="23"/>
        <v>27347</v>
      </c>
      <c r="F94" s="237">
        <f t="shared" si="24"/>
        <v>53954</v>
      </c>
      <c r="G94" s="237">
        <v>48995</v>
      </c>
      <c r="H94" s="237">
        <v>4959</v>
      </c>
      <c r="I94" s="237">
        <f t="shared" si="25"/>
        <v>81301</v>
      </c>
      <c r="J94" s="237">
        <v>0</v>
      </c>
      <c r="K94" s="237">
        <v>81301</v>
      </c>
      <c r="L94" s="443" t="s">
        <v>459</v>
      </c>
      <c r="M94" s="444"/>
    </row>
    <row r="95" spans="1:13" ht="22.5">
      <c r="A95" s="228">
        <v>38</v>
      </c>
      <c r="B95" s="285" t="s">
        <v>499</v>
      </c>
      <c r="C95" s="238">
        <f>+C96+C97</f>
        <v>-177755</v>
      </c>
      <c r="D95" s="238">
        <f t="shared" ref="D95:K95" si="30">+D96+D97</f>
        <v>6435</v>
      </c>
      <c r="E95" s="238">
        <f t="shared" si="30"/>
        <v>-171320</v>
      </c>
      <c r="F95" s="238">
        <f t="shared" si="30"/>
        <v>421629</v>
      </c>
      <c r="G95" s="238">
        <f t="shared" si="30"/>
        <v>394640</v>
      </c>
      <c r="H95" s="238">
        <f t="shared" si="30"/>
        <v>26989</v>
      </c>
      <c r="I95" s="238">
        <f t="shared" si="30"/>
        <v>250309</v>
      </c>
      <c r="J95" s="238">
        <f t="shared" si="30"/>
        <v>0</v>
      </c>
      <c r="K95" s="238">
        <f t="shared" si="30"/>
        <v>250309</v>
      </c>
      <c r="L95" s="445" t="s">
        <v>500</v>
      </c>
      <c r="M95" s="446"/>
    </row>
    <row r="96" spans="1:13" s="6" customFormat="1" ht="22.5" customHeight="1">
      <c r="A96" s="376" t="s">
        <v>625</v>
      </c>
      <c r="B96" s="284" t="s">
        <v>635</v>
      </c>
      <c r="C96" s="237">
        <f t="shared" si="22"/>
        <v>-191073</v>
      </c>
      <c r="D96" s="237">
        <v>4197</v>
      </c>
      <c r="E96" s="237">
        <f t="shared" si="23"/>
        <v>-186876</v>
      </c>
      <c r="F96" s="237">
        <f t="shared" si="24"/>
        <v>396566</v>
      </c>
      <c r="G96" s="237">
        <v>381516</v>
      </c>
      <c r="H96" s="237">
        <v>15050</v>
      </c>
      <c r="I96" s="237">
        <f t="shared" si="25"/>
        <v>209690</v>
      </c>
      <c r="J96" s="237">
        <v>0</v>
      </c>
      <c r="K96" s="237">
        <v>209690</v>
      </c>
      <c r="L96" s="443" t="s">
        <v>636</v>
      </c>
      <c r="M96" s="444"/>
    </row>
    <row r="97" spans="1:13">
      <c r="A97" s="375">
        <v>3830</v>
      </c>
      <c r="B97" s="283" t="s">
        <v>407</v>
      </c>
      <c r="C97" s="236">
        <f t="shared" si="22"/>
        <v>13318</v>
      </c>
      <c r="D97" s="236">
        <v>2238</v>
      </c>
      <c r="E97" s="236">
        <f t="shared" si="23"/>
        <v>15556</v>
      </c>
      <c r="F97" s="236">
        <f t="shared" si="24"/>
        <v>25063</v>
      </c>
      <c r="G97" s="236">
        <v>13124</v>
      </c>
      <c r="H97" s="236">
        <v>11939</v>
      </c>
      <c r="I97" s="236">
        <f t="shared" si="25"/>
        <v>40619</v>
      </c>
      <c r="J97" s="236">
        <v>0</v>
      </c>
      <c r="K97" s="236">
        <v>40619</v>
      </c>
      <c r="L97" s="481" t="s">
        <v>460</v>
      </c>
      <c r="M97" s="482"/>
    </row>
    <row r="98" spans="1:13" s="6" customFormat="1">
      <c r="A98" s="227">
        <v>39</v>
      </c>
      <c r="B98" s="282" t="s">
        <v>498</v>
      </c>
      <c r="C98" s="235">
        <f t="shared" si="22"/>
        <v>123150</v>
      </c>
      <c r="D98" s="235">
        <v>0</v>
      </c>
      <c r="E98" s="235">
        <f t="shared" si="23"/>
        <v>123150</v>
      </c>
      <c r="F98" s="235">
        <f t="shared" si="24"/>
        <v>63025</v>
      </c>
      <c r="G98" s="235">
        <v>29727</v>
      </c>
      <c r="H98" s="235">
        <v>33298</v>
      </c>
      <c r="I98" s="235">
        <f t="shared" si="25"/>
        <v>186175</v>
      </c>
      <c r="J98" s="235">
        <v>135253</v>
      </c>
      <c r="K98" s="235">
        <v>50922</v>
      </c>
      <c r="L98" s="450" t="s">
        <v>461</v>
      </c>
      <c r="M98" s="451"/>
    </row>
    <row r="99" spans="1:13">
      <c r="A99" s="378">
        <v>3900</v>
      </c>
      <c r="B99" s="247" t="s">
        <v>498</v>
      </c>
      <c r="C99" s="236">
        <f t="shared" si="22"/>
        <v>123150</v>
      </c>
      <c r="D99" s="236">
        <v>0</v>
      </c>
      <c r="E99" s="236">
        <f t="shared" si="23"/>
        <v>123150</v>
      </c>
      <c r="F99" s="236">
        <f t="shared" si="24"/>
        <v>63025</v>
      </c>
      <c r="G99" s="236">
        <v>29727</v>
      </c>
      <c r="H99" s="236">
        <v>33298</v>
      </c>
      <c r="I99" s="236">
        <f t="shared" si="25"/>
        <v>186175</v>
      </c>
      <c r="J99" s="236">
        <v>135253</v>
      </c>
      <c r="K99" s="236">
        <v>50922</v>
      </c>
      <c r="L99" s="481" t="s">
        <v>461</v>
      </c>
      <c r="M99" s="482"/>
    </row>
    <row r="100" spans="1:13" s="5" customFormat="1" ht="33" customHeight="1">
      <c r="A100" s="483" t="s">
        <v>563</v>
      </c>
      <c r="B100" s="484"/>
      <c r="C100" s="297">
        <f t="shared" si="22"/>
        <v>256950967</v>
      </c>
      <c r="D100" s="297">
        <f>D11+D17+D90+D92</f>
        <v>20031337</v>
      </c>
      <c r="E100" s="297">
        <f t="shared" si="23"/>
        <v>276982304</v>
      </c>
      <c r="F100" s="297">
        <f t="shared" si="24"/>
        <v>94269361</v>
      </c>
      <c r="G100" s="297">
        <f>G11+G17+G90+G92</f>
        <v>25986726</v>
      </c>
      <c r="H100" s="297">
        <f>H11+H17+H90+H92</f>
        <v>68282635</v>
      </c>
      <c r="I100" s="297">
        <f t="shared" si="25"/>
        <v>371251665</v>
      </c>
      <c r="J100" s="297">
        <f>J11+J17+J90+J92</f>
        <v>31114529</v>
      </c>
      <c r="K100" s="297">
        <f>K11+K17+K90+K92</f>
        <v>340137136</v>
      </c>
      <c r="L100" s="244" t="s">
        <v>0</v>
      </c>
      <c r="M100" s="244"/>
    </row>
  </sheetData>
  <mergeCells count="110">
    <mergeCell ref="C6:K6"/>
    <mergeCell ref="A7:A10"/>
    <mergeCell ref="E7:E8"/>
    <mergeCell ref="F7:H7"/>
    <mergeCell ref="I7:K7"/>
    <mergeCell ref="D9:D10"/>
    <mergeCell ref="L7:M10"/>
    <mergeCell ref="F8:H8"/>
    <mergeCell ref="I8:K8"/>
    <mergeCell ref="C9:C10"/>
    <mergeCell ref="B7:B10"/>
    <mergeCell ref="C7:C8"/>
    <mergeCell ref="D7:D8"/>
    <mergeCell ref="E9:E10"/>
    <mergeCell ref="L34:M34"/>
    <mergeCell ref="L33:M33"/>
    <mergeCell ref="L30:M30"/>
    <mergeCell ref="L29:M29"/>
    <mergeCell ref="L27:M27"/>
    <mergeCell ref="L28:M28"/>
    <mergeCell ref="L31:M31"/>
    <mergeCell ref="L11:M11"/>
    <mergeCell ref="L12:M12"/>
    <mergeCell ref="L20:M20"/>
    <mergeCell ref="L21:M21"/>
    <mergeCell ref="L32:M32"/>
    <mergeCell ref="L26:M26"/>
    <mergeCell ref="L24:M24"/>
    <mergeCell ref="L25:M25"/>
    <mergeCell ref="L23:M23"/>
    <mergeCell ref="L22:M22"/>
    <mergeCell ref="L13:M13"/>
    <mergeCell ref="L14:M14"/>
    <mergeCell ref="L15:M15"/>
    <mergeCell ref="L16:M16"/>
    <mergeCell ref="L17:M17"/>
    <mergeCell ref="L18:M18"/>
    <mergeCell ref="L19:M19"/>
    <mergeCell ref="A100:B100"/>
    <mergeCell ref="L39:M39"/>
    <mergeCell ref="L40:M40"/>
    <mergeCell ref="L41:M41"/>
    <mergeCell ref="L42:M42"/>
    <mergeCell ref="L43:M43"/>
    <mergeCell ref="L44:M44"/>
    <mergeCell ref="L45:M45"/>
    <mergeCell ref="L46:M46"/>
    <mergeCell ref="L47:M47"/>
    <mergeCell ref="L48:M48"/>
    <mergeCell ref="L57:M57"/>
    <mergeCell ref="L58:M58"/>
    <mergeCell ref="L59:M59"/>
    <mergeCell ref="L60:M60"/>
    <mergeCell ref="L51:M51"/>
    <mergeCell ref="L53:M53"/>
    <mergeCell ref="L54:M54"/>
    <mergeCell ref="L55:M55"/>
    <mergeCell ref="L56:M56"/>
    <mergeCell ref="L64:M64"/>
    <mergeCell ref="L65:M65"/>
    <mergeCell ref="L97:M97"/>
    <mergeCell ref="L98:M98"/>
    <mergeCell ref="L99:M99"/>
    <mergeCell ref="A6:B6"/>
    <mergeCell ref="L92:M92"/>
    <mergeCell ref="L93:M93"/>
    <mergeCell ref="L94:M94"/>
    <mergeCell ref="L95:M95"/>
    <mergeCell ref="L85:M85"/>
    <mergeCell ref="L89:M89"/>
    <mergeCell ref="L90:M90"/>
    <mergeCell ref="L91:M91"/>
    <mergeCell ref="L80:M80"/>
    <mergeCell ref="L81:M81"/>
    <mergeCell ref="L82:M82"/>
    <mergeCell ref="L83:M83"/>
    <mergeCell ref="L66:M66"/>
    <mergeCell ref="L67:M67"/>
    <mergeCell ref="L68:M68"/>
    <mergeCell ref="L52:M52"/>
    <mergeCell ref="L71:M71"/>
    <mergeCell ref="L61:M61"/>
    <mergeCell ref="L62:M62"/>
    <mergeCell ref="L63:M63"/>
    <mergeCell ref="L86:M86"/>
    <mergeCell ref="L87:M87"/>
    <mergeCell ref="L88:M88"/>
    <mergeCell ref="L96:M96"/>
    <mergeCell ref="A5:M5"/>
    <mergeCell ref="A4:M4"/>
    <mergeCell ref="A3:M3"/>
    <mergeCell ref="A2:M2"/>
    <mergeCell ref="A1:M1"/>
    <mergeCell ref="L84:M84"/>
    <mergeCell ref="L74:M74"/>
    <mergeCell ref="L75:M75"/>
    <mergeCell ref="L76:M76"/>
    <mergeCell ref="L77:M77"/>
    <mergeCell ref="L79:M79"/>
    <mergeCell ref="L69:M69"/>
    <mergeCell ref="L70:M70"/>
    <mergeCell ref="L72:M72"/>
    <mergeCell ref="L73:M73"/>
    <mergeCell ref="L78:M78"/>
    <mergeCell ref="L49:M49"/>
    <mergeCell ref="L50:M50"/>
    <mergeCell ref="L38:M38"/>
    <mergeCell ref="L35:M35"/>
    <mergeCell ref="L36:M36"/>
    <mergeCell ref="L37:M37"/>
  </mergeCells>
  <printOptions horizontalCentered="1"/>
  <pageMargins left="0" right="0" top="0.19685039370078741" bottom="0" header="0.51181102362204722" footer="0.51181102362204722"/>
  <pageSetup paperSize="9" scale="70" orientation="landscape" r:id="rId1"/>
  <headerFooter alignWithMargins="0"/>
  <rowBreaks count="2" manualBreakCount="2">
    <brk id="47" max="12" man="1"/>
    <brk id="74" max="12"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100"/>
  <sheetViews>
    <sheetView view="pageBreakPreview" topLeftCell="C106" zoomScale="90" zoomScaleNormal="100" zoomScaleSheetLayoutView="90" workbookViewId="0">
      <selection activeCell="O4" sqref="O4:O5"/>
    </sheetView>
  </sheetViews>
  <sheetFormatPr defaultRowHeight="15"/>
  <cols>
    <col min="1" max="1" width="6.77734375" style="388" customWidth="1"/>
    <col min="2" max="2" width="45.77734375" customWidth="1"/>
    <col min="3" max="3" width="9.44140625" customWidth="1"/>
    <col min="4" max="5" width="8.77734375" customWidth="1"/>
    <col min="6" max="7" width="8.77734375" style="195" customWidth="1"/>
    <col min="8" max="8" width="8.77734375" style="196" customWidth="1"/>
    <col min="9" max="9" width="8.77734375" customWidth="1"/>
    <col min="10" max="10" width="40.77734375" customWidth="1"/>
    <col min="11" max="11" width="6.77734375" customWidth="1"/>
  </cols>
  <sheetData>
    <row r="1" spans="1:11" s="121" customFormat="1">
      <c r="A1" s="396"/>
      <c r="B1" s="396"/>
      <c r="C1" s="396"/>
      <c r="D1" s="396"/>
      <c r="E1" s="396"/>
      <c r="F1" s="396"/>
      <c r="G1" s="396"/>
      <c r="H1" s="396"/>
      <c r="I1" s="396"/>
      <c r="J1" s="396"/>
      <c r="K1" s="396"/>
    </row>
    <row r="2" spans="1:11" s="121" customFormat="1" ht="20.25" customHeight="1">
      <c r="A2" s="544" t="s">
        <v>117</v>
      </c>
      <c r="B2" s="544"/>
      <c r="C2" s="544"/>
      <c r="D2" s="544"/>
      <c r="E2" s="544"/>
      <c r="F2" s="544"/>
      <c r="G2" s="544"/>
      <c r="H2" s="544"/>
      <c r="I2" s="544"/>
      <c r="J2" s="544"/>
      <c r="K2" s="544"/>
    </row>
    <row r="3" spans="1:11" s="121" customFormat="1" ht="20.25">
      <c r="A3" s="544" t="s">
        <v>89</v>
      </c>
      <c r="B3" s="544"/>
      <c r="C3" s="544"/>
      <c r="D3" s="544"/>
      <c r="E3" s="544"/>
      <c r="F3" s="544"/>
      <c r="G3" s="544"/>
      <c r="H3" s="544"/>
      <c r="I3" s="544"/>
      <c r="J3" s="544"/>
      <c r="K3" s="544"/>
    </row>
    <row r="4" spans="1:11" s="121" customFormat="1" ht="15.75" customHeight="1">
      <c r="A4" s="545" t="s">
        <v>118</v>
      </c>
      <c r="B4" s="545"/>
      <c r="C4" s="545"/>
      <c r="D4" s="545"/>
      <c r="E4" s="545"/>
      <c r="F4" s="545"/>
      <c r="G4" s="545"/>
      <c r="H4" s="545"/>
      <c r="I4" s="545"/>
      <c r="J4" s="545"/>
      <c r="K4" s="545"/>
    </row>
    <row r="5" spans="1:11" s="121" customFormat="1" ht="15.75" customHeight="1">
      <c r="A5" s="545" t="s">
        <v>90</v>
      </c>
      <c r="B5" s="545"/>
      <c r="C5" s="545"/>
      <c r="D5" s="545"/>
      <c r="E5" s="545"/>
      <c r="F5" s="545"/>
      <c r="G5" s="545"/>
      <c r="H5" s="545"/>
      <c r="I5" s="545"/>
      <c r="J5" s="545"/>
      <c r="K5" s="545"/>
    </row>
    <row r="6" spans="1:11" s="121" customFormat="1" ht="15.75">
      <c r="A6" s="605" t="s">
        <v>685</v>
      </c>
      <c r="B6" s="605"/>
      <c r="C6" s="549" t="s">
        <v>642</v>
      </c>
      <c r="D6" s="549"/>
      <c r="E6" s="549"/>
      <c r="F6" s="549"/>
      <c r="G6" s="549"/>
      <c r="H6" s="549"/>
      <c r="I6" s="549"/>
      <c r="K6" s="127" t="s">
        <v>686</v>
      </c>
    </row>
    <row r="7" spans="1:11" s="121" customFormat="1" ht="29.25" customHeight="1">
      <c r="A7" s="542" t="s">
        <v>276</v>
      </c>
      <c r="B7" s="550" t="s">
        <v>3</v>
      </c>
      <c r="C7" s="557" t="s">
        <v>267</v>
      </c>
      <c r="D7" s="558"/>
      <c r="E7" s="555" t="s">
        <v>73</v>
      </c>
      <c r="F7" s="635" t="s">
        <v>72</v>
      </c>
      <c r="G7" s="635" t="s">
        <v>71</v>
      </c>
      <c r="H7" s="637" t="s">
        <v>70</v>
      </c>
      <c r="I7" s="555" t="s">
        <v>586</v>
      </c>
      <c r="J7" s="559" t="s">
        <v>7</v>
      </c>
      <c r="K7" s="560"/>
    </row>
    <row r="8" spans="1:11" s="121" customFormat="1" ht="29.25" customHeight="1">
      <c r="A8" s="543"/>
      <c r="B8" s="551"/>
      <c r="C8" s="553" t="s">
        <v>268</v>
      </c>
      <c r="D8" s="554"/>
      <c r="E8" s="556"/>
      <c r="F8" s="636"/>
      <c r="G8" s="636"/>
      <c r="H8" s="638"/>
      <c r="I8" s="556"/>
      <c r="J8" s="561"/>
      <c r="K8" s="562"/>
    </row>
    <row r="9" spans="1:11" s="121" customFormat="1" ht="29.25" customHeight="1">
      <c r="A9" s="540" t="s">
        <v>50</v>
      </c>
      <c r="B9" s="551"/>
      <c r="C9" s="128" t="s">
        <v>74</v>
      </c>
      <c r="D9" s="169" t="s">
        <v>13</v>
      </c>
      <c r="E9" s="546" t="s">
        <v>266</v>
      </c>
      <c r="F9" s="631" t="s">
        <v>265</v>
      </c>
      <c r="G9" s="631" t="s">
        <v>264</v>
      </c>
      <c r="H9" s="633" t="s">
        <v>263</v>
      </c>
      <c r="I9" s="546" t="s">
        <v>262</v>
      </c>
      <c r="J9" s="561"/>
      <c r="K9" s="562"/>
    </row>
    <row r="10" spans="1:11" s="121" customFormat="1" ht="29.25" customHeight="1">
      <c r="A10" s="541"/>
      <c r="B10" s="552"/>
      <c r="C10" s="168" t="s">
        <v>76</v>
      </c>
      <c r="D10" s="168" t="s">
        <v>75</v>
      </c>
      <c r="E10" s="547"/>
      <c r="F10" s="632"/>
      <c r="G10" s="632"/>
      <c r="H10" s="634"/>
      <c r="I10" s="547"/>
      <c r="J10" s="563"/>
      <c r="K10" s="564"/>
    </row>
    <row r="11" spans="1:11">
      <c r="A11" s="226" t="s">
        <v>367</v>
      </c>
      <c r="B11" s="281" t="s">
        <v>375</v>
      </c>
      <c r="C11" s="234">
        <v>194211788</v>
      </c>
      <c r="D11" s="234">
        <v>13127193</v>
      </c>
      <c r="E11" s="234">
        <v>5280644</v>
      </c>
      <c r="F11" s="234">
        <v>6034084</v>
      </c>
      <c r="G11" s="253">
        <v>8.2799999999999994</v>
      </c>
      <c r="H11" s="253">
        <v>4.2</v>
      </c>
      <c r="I11" s="234">
        <v>313860</v>
      </c>
      <c r="J11" s="454" t="s">
        <v>408</v>
      </c>
      <c r="K11" s="455"/>
    </row>
    <row r="12" spans="1:11">
      <c r="A12" s="227" t="s">
        <v>368</v>
      </c>
      <c r="B12" s="282" t="s">
        <v>490</v>
      </c>
      <c r="C12" s="235">
        <v>189697430</v>
      </c>
      <c r="D12" s="235">
        <v>10770152</v>
      </c>
      <c r="E12" s="235">
        <v>11431377</v>
      </c>
      <c r="F12" s="235">
        <v>13008684</v>
      </c>
      <c r="G12" s="254">
        <v>8.26</v>
      </c>
      <c r="H12" s="254">
        <v>3.87</v>
      </c>
      <c r="I12" s="235">
        <v>577457</v>
      </c>
      <c r="J12" s="450" t="s">
        <v>307</v>
      </c>
      <c r="K12" s="451"/>
    </row>
    <row r="13" spans="1:11">
      <c r="A13" s="228" t="s">
        <v>372</v>
      </c>
      <c r="B13" s="285" t="s">
        <v>378</v>
      </c>
      <c r="C13" s="238">
        <v>59023</v>
      </c>
      <c r="D13" s="238">
        <v>232990</v>
      </c>
      <c r="E13" s="238">
        <v>182011</v>
      </c>
      <c r="F13" s="238">
        <v>338744</v>
      </c>
      <c r="G13" s="257">
        <v>10.49</v>
      </c>
      <c r="H13" s="257">
        <v>35.78</v>
      </c>
      <c r="I13" s="238">
        <v>97322</v>
      </c>
      <c r="J13" s="445" t="s">
        <v>411</v>
      </c>
      <c r="K13" s="446"/>
    </row>
    <row r="14" spans="1:11">
      <c r="A14" s="376" t="s">
        <v>371</v>
      </c>
      <c r="B14" s="284" t="s">
        <v>379</v>
      </c>
      <c r="C14" s="237">
        <v>59023</v>
      </c>
      <c r="D14" s="237">
        <v>232990</v>
      </c>
      <c r="E14" s="237">
        <v>182011</v>
      </c>
      <c r="F14" s="237">
        <v>338744</v>
      </c>
      <c r="G14" s="256">
        <v>10.49</v>
      </c>
      <c r="H14" s="256">
        <v>35.78</v>
      </c>
      <c r="I14" s="237">
        <v>97322</v>
      </c>
      <c r="J14" s="474" t="s">
        <v>491</v>
      </c>
      <c r="K14" s="475"/>
    </row>
    <row r="15" spans="1:11">
      <c r="A15" s="228" t="s">
        <v>373</v>
      </c>
      <c r="B15" s="285" t="s">
        <v>380</v>
      </c>
      <c r="C15" s="238">
        <v>4455335</v>
      </c>
      <c r="D15" s="238">
        <v>2124051</v>
      </c>
      <c r="E15" s="238">
        <v>351567</v>
      </c>
      <c r="F15" s="238">
        <v>434818</v>
      </c>
      <c r="G15" s="257">
        <v>8.73</v>
      </c>
      <c r="H15" s="257">
        <v>10.42</v>
      </c>
      <c r="I15" s="238">
        <v>102216</v>
      </c>
      <c r="J15" s="476" t="s">
        <v>412</v>
      </c>
      <c r="K15" s="477"/>
    </row>
    <row r="16" spans="1:11">
      <c r="A16" s="376" t="s">
        <v>374</v>
      </c>
      <c r="B16" s="284" t="s">
        <v>489</v>
      </c>
      <c r="C16" s="237">
        <v>4455335</v>
      </c>
      <c r="D16" s="237">
        <v>2124051</v>
      </c>
      <c r="E16" s="237">
        <v>351567</v>
      </c>
      <c r="F16" s="237">
        <v>434818</v>
      </c>
      <c r="G16" s="256">
        <v>8.73</v>
      </c>
      <c r="H16" s="256">
        <v>10.42</v>
      </c>
      <c r="I16" s="237">
        <v>102216</v>
      </c>
      <c r="J16" s="474" t="s">
        <v>413</v>
      </c>
      <c r="K16" s="475"/>
    </row>
    <row r="17" spans="1:11">
      <c r="A17" s="229" t="s">
        <v>85</v>
      </c>
      <c r="B17" s="286" t="s">
        <v>381</v>
      </c>
      <c r="C17" s="160">
        <v>38584810</v>
      </c>
      <c r="D17" s="160">
        <v>7922693</v>
      </c>
      <c r="E17" s="160">
        <v>440604</v>
      </c>
      <c r="F17" s="160">
        <v>867007</v>
      </c>
      <c r="G17" s="258">
        <v>3.94</v>
      </c>
      <c r="H17" s="258">
        <v>45.24</v>
      </c>
      <c r="I17" s="160">
        <v>66886</v>
      </c>
      <c r="J17" s="452" t="s">
        <v>414</v>
      </c>
      <c r="K17" s="453"/>
    </row>
    <row r="18" spans="1:11">
      <c r="A18" s="227">
        <v>10</v>
      </c>
      <c r="B18" s="282" t="s">
        <v>382</v>
      </c>
      <c r="C18" s="73">
        <v>285747</v>
      </c>
      <c r="D18" s="73">
        <v>265950</v>
      </c>
      <c r="E18" s="73">
        <v>83039</v>
      </c>
      <c r="F18" s="73">
        <v>217593</v>
      </c>
      <c r="G18" s="259">
        <v>9.3800000000000008</v>
      </c>
      <c r="H18" s="259">
        <v>52.46</v>
      </c>
      <c r="I18" s="73">
        <v>34642</v>
      </c>
      <c r="J18" s="450" t="s">
        <v>415</v>
      </c>
      <c r="K18" s="451"/>
    </row>
    <row r="19" spans="1:11">
      <c r="A19" s="375">
        <v>1010</v>
      </c>
      <c r="B19" s="283" t="s">
        <v>383</v>
      </c>
      <c r="C19" s="236">
        <v>2115</v>
      </c>
      <c r="D19" s="236">
        <v>9214</v>
      </c>
      <c r="E19" s="236">
        <v>61857</v>
      </c>
      <c r="F19" s="236">
        <v>165952</v>
      </c>
      <c r="G19" s="255">
        <v>24.85</v>
      </c>
      <c r="H19" s="255">
        <v>37.880000000000003</v>
      </c>
      <c r="I19" s="236">
        <v>46072</v>
      </c>
      <c r="J19" s="448" t="s">
        <v>416</v>
      </c>
      <c r="K19" s="449"/>
    </row>
    <row r="20" spans="1:11">
      <c r="A20" s="376">
        <v>1030</v>
      </c>
      <c r="B20" s="284" t="s">
        <v>560</v>
      </c>
      <c r="C20" s="237">
        <v>3945</v>
      </c>
      <c r="D20" s="237">
        <v>13142</v>
      </c>
      <c r="E20" s="237">
        <v>88864</v>
      </c>
      <c r="F20" s="237">
        <v>512175</v>
      </c>
      <c r="G20" s="256">
        <v>3.49</v>
      </c>
      <c r="H20" s="256">
        <v>79.150000000000006</v>
      </c>
      <c r="I20" s="237">
        <v>55925</v>
      </c>
      <c r="J20" s="443" t="s">
        <v>417</v>
      </c>
      <c r="K20" s="444"/>
    </row>
    <row r="21" spans="1:11">
      <c r="A21" s="375">
        <v>1050</v>
      </c>
      <c r="B21" s="283" t="s">
        <v>384</v>
      </c>
      <c r="C21" s="236">
        <v>34499</v>
      </c>
      <c r="D21" s="236">
        <v>21066</v>
      </c>
      <c r="E21" s="236">
        <v>93277</v>
      </c>
      <c r="F21" s="236">
        <v>254820</v>
      </c>
      <c r="G21" s="255">
        <v>5.49</v>
      </c>
      <c r="H21" s="255">
        <v>57.91</v>
      </c>
      <c r="I21" s="236">
        <v>32509</v>
      </c>
      <c r="J21" s="448" t="s">
        <v>418</v>
      </c>
      <c r="K21" s="449"/>
    </row>
    <row r="22" spans="1:11">
      <c r="A22" s="376">
        <v>1061</v>
      </c>
      <c r="B22" s="284" t="s">
        <v>385</v>
      </c>
      <c r="C22" s="237">
        <v>64421</v>
      </c>
      <c r="D22" s="237">
        <v>56248</v>
      </c>
      <c r="E22" s="237">
        <v>134677</v>
      </c>
      <c r="F22" s="237">
        <v>419484</v>
      </c>
      <c r="G22" s="256">
        <v>2.59</v>
      </c>
      <c r="H22" s="256">
        <v>65.3</v>
      </c>
      <c r="I22" s="237">
        <v>46408</v>
      </c>
      <c r="J22" s="443" t="s">
        <v>419</v>
      </c>
      <c r="K22" s="444"/>
    </row>
    <row r="23" spans="1:11">
      <c r="A23" s="375">
        <v>1071</v>
      </c>
      <c r="B23" s="283" t="s">
        <v>386</v>
      </c>
      <c r="C23" s="236">
        <v>142605</v>
      </c>
      <c r="D23" s="236">
        <v>142968</v>
      </c>
      <c r="E23" s="236">
        <v>66507</v>
      </c>
      <c r="F23" s="236">
        <v>152840</v>
      </c>
      <c r="G23" s="255">
        <v>14.37</v>
      </c>
      <c r="H23" s="255">
        <v>42.12</v>
      </c>
      <c r="I23" s="236">
        <v>30588</v>
      </c>
      <c r="J23" s="448" t="s">
        <v>420</v>
      </c>
      <c r="K23" s="449"/>
    </row>
    <row r="24" spans="1:11">
      <c r="A24" s="376">
        <v>1073</v>
      </c>
      <c r="B24" s="284" t="s">
        <v>492</v>
      </c>
      <c r="C24" s="237">
        <v>11963</v>
      </c>
      <c r="D24" s="237">
        <v>5157</v>
      </c>
      <c r="E24" s="237">
        <v>72103</v>
      </c>
      <c r="F24" s="237">
        <v>126054</v>
      </c>
      <c r="G24" s="256">
        <v>18.989999999999998</v>
      </c>
      <c r="H24" s="256">
        <v>23.81</v>
      </c>
      <c r="I24" s="237">
        <v>21944</v>
      </c>
      <c r="J24" s="443" t="s">
        <v>421</v>
      </c>
      <c r="K24" s="444"/>
    </row>
    <row r="25" spans="1:11">
      <c r="A25" s="375">
        <v>1079</v>
      </c>
      <c r="B25" s="283" t="s">
        <v>494</v>
      </c>
      <c r="C25" s="236">
        <v>19515</v>
      </c>
      <c r="D25" s="236">
        <v>16489</v>
      </c>
      <c r="E25" s="236">
        <v>104321</v>
      </c>
      <c r="F25" s="236">
        <v>198092</v>
      </c>
      <c r="G25" s="255">
        <v>15.15</v>
      </c>
      <c r="H25" s="255">
        <v>32.19</v>
      </c>
      <c r="I25" s="236">
        <v>38797</v>
      </c>
      <c r="J25" s="448" t="s">
        <v>493</v>
      </c>
      <c r="K25" s="449"/>
    </row>
    <row r="26" spans="1:11">
      <c r="A26" s="376">
        <v>1080</v>
      </c>
      <c r="B26" s="284" t="s">
        <v>387</v>
      </c>
      <c r="C26" s="237">
        <v>6684</v>
      </c>
      <c r="D26" s="237">
        <v>1666</v>
      </c>
      <c r="E26" s="237">
        <v>176150</v>
      </c>
      <c r="F26" s="237">
        <v>330987</v>
      </c>
      <c r="G26" s="256">
        <v>5.19</v>
      </c>
      <c r="H26" s="256">
        <v>41.59</v>
      </c>
      <c r="I26" s="237">
        <v>34708</v>
      </c>
      <c r="J26" s="443" t="s">
        <v>422</v>
      </c>
      <c r="K26" s="444"/>
    </row>
    <row r="27" spans="1:11">
      <c r="A27" s="228">
        <v>11</v>
      </c>
      <c r="B27" s="285" t="s">
        <v>388</v>
      </c>
      <c r="C27" s="238">
        <v>117481</v>
      </c>
      <c r="D27" s="238">
        <v>105581</v>
      </c>
      <c r="E27" s="238">
        <v>117338</v>
      </c>
      <c r="F27" s="238">
        <v>273392</v>
      </c>
      <c r="G27" s="257">
        <v>9.92</v>
      </c>
      <c r="H27" s="257">
        <v>47.16</v>
      </c>
      <c r="I27" s="238">
        <v>46429</v>
      </c>
      <c r="J27" s="445" t="s">
        <v>423</v>
      </c>
      <c r="K27" s="446"/>
    </row>
    <row r="28" spans="1:11" ht="15" customHeight="1">
      <c r="A28" s="376">
        <v>1105</v>
      </c>
      <c r="B28" s="284" t="s">
        <v>496</v>
      </c>
      <c r="C28" s="237">
        <v>1514</v>
      </c>
      <c r="D28" s="237">
        <v>37137</v>
      </c>
      <c r="E28" s="237">
        <v>112467</v>
      </c>
      <c r="F28" s="237">
        <v>553291</v>
      </c>
      <c r="G28" s="256">
        <v>9.84</v>
      </c>
      <c r="H28" s="256">
        <v>69.83</v>
      </c>
      <c r="I28" s="237">
        <v>82527</v>
      </c>
      <c r="J28" s="443" t="s">
        <v>495</v>
      </c>
      <c r="K28" s="444"/>
    </row>
    <row r="29" spans="1:11">
      <c r="A29" s="375">
        <v>1106</v>
      </c>
      <c r="B29" s="283" t="s">
        <v>497</v>
      </c>
      <c r="C29" s="236">
        <v>115967</v>
      </c>
      <c r="D29" s="236">
        <v>68444</v>
      </c>
      <c r="E29" s="236">
        <v>118538</v>
      </c>
      <c r="F29" s="236">
        <v>204451</v>
      </c>
      <c r="G29" s="255">
        <v>9.9700000000000006</v>
      </c>
      <c r="H29" s="255">
        <v>32.049999999999997</v>
      </c>
      <c r="I29" s="236">
        <v>37524</v>
      </c>
      <c r="J29" s="448" t="s">
        <v>424</v>
      </c>
      <c r="K29" s="449"/>
    </row>
    <row r="30" spans="1:11">
      <c r="A30" s="227">
        <v>13</v>
      </c>
      <c r="B30" s="282" t="s">
        <v>389</v>
      </c>
      <c r="C30" s="235">
        <v>24739</v>
      </c>
      <c r="D30" s="235">
        <v>14461</v>
      </c>
      <c r="E30" s="235">
        <v>60021</v>
      </c>
      <c r="F30" s="235">
        <v>113097</v>
      </c>
      <c r="G30" s="254">
        <v>10.15</v>
      </c>
      <c r="H30" s="254">
        <v>36.78</v>
      </c>
      <c r="I30" s="235">
        <v>20988</v>
      </c>
      <c r="J30" s="450" t="s">
        <v>425</v>
      </c>
      <c r="K30" s="451"/>
    </row>
    <row r="31" spans="1:11">
      <c r="A31" s="375">
        <v>1392</v>
      </c>
      <c r="B31" s="283" t="s">
        <v>559</v>
      </c>
      <c r="C31" s="362">
        <v>23875</v>
      </c>
      <c r="D31" s="362">
        <v>12961</v>
      </c>
      <c r="E31" s="362">
        <v>60227</v>
      </c>
      <c r="F31" s="362">
        <v>114117</v>
      </c>
      <c r="G31" s="363">
        <v>10.11</v>
      </c>
      <c r="H31" s="363">
        <v>37.11</v>
      </c>
      <c r="I31" s="362">
        <v>20001</v>
      </c>
      <c r="J31" s="448" t="s">
        <v>426</v>
      </c>
      <c r="K31" s="449"/>
    </row>
    <row r="32" spans="1:11">
      <c r="A32" s="376" t="s">
        <v>620</v>
      </c>
      <c r="B32" s="284" t="s">
        <v>626</v>
      </c>
      <c r="C32" s="193">
        <v>864</v>
      </c>
      <c r="D32" s="193">
        <v>1500</v>
      </c>
      <c r="E32" s="193">
        <v>56914</v>
      </c>
      <c r="F32" s="193">
        <v>97734</v>
      </c>
      <c r="G32" s="260">
        <v>10.89</v>
      </c>
      <c r="H32" s="260">
        <v>30.88</v>
      </c>
      <c r="I32" s="193">
        <v>36585</v>
      </c>
      <c r="J32" s="443" t="s">
        <v>627</v>
      </c>
      <c r="K32" s="444"/>
    </row>
    <row r="33" spans="1:11">
      <c r="A33" s="228">
        <v>14</v>
      </c>
      <c r="B33" s="285" t="s">
        <v>390</v>
      </c>
      <c r="C33" s="235">
        <v>595184</v>
      </c>
      <c r="D33" s="235">
        <v>241019</v>
      </c>
      <c r="E33" s="235">
        <v>73918</v>
      </c>
      <c r="F33" s="235">
        <v>116125</v>
      </c>
      <c r="G33" s="254">
        <v>12.08</v>
      </c>
      <c r="H33" s="254">
        <v>24.26</v>
      </c>
      <c r="I33" s="235">
        <v>20406</v>
      </c>
      <c r="J33" s="445" t="s">
        <v>427</v>
      </c>
      <c r="K33" s="446"/>
    </row>
    <row r="34" spans="1:11">
      <c r="A34" s="376">
        <v>1411</v>
      </c>
      <c r="B34" s="284" t="s">
        <v>557</v>
      </c>
      <c r="C34" s="236">
        <v>14394</v>
      </c>
      <c r="D34" s="236">
        <v>10065</v>
      </c>
      <c r="E34" s="236">
        <v>63878</v>
      </c>
      <c r="F34" s="236">
        <v>134471</v>
      </c>
      <c r="G34" s="255">
        <v>4.96</v>
      </c>
      <c r="H34" s="255">
        <v>47.54</v>
      </c>
      <c r="I34" s="236">
        <v>24078</v>
      </c>
      <c r="J34" s="443" t="s">
        <v>558</v>
      </c>
      <c r="K34" s="444"/>
    </row>
    <row r="35" spans="1:11" ht="15" customHeight="1">
      <c r="A35" s="375">
        <v>1412</v>
      </c>
      <c r="B35" s="283" t="s">
        <v>556</v>
      </c>
      <c r="C35" s="237">
        <v>580790</v>
      </c>
      <c r="D35" s="237">
        <v>230954</v>
      </c>
      <c r="E35" s="237">
        <v>74285</v>
      </c>
      <c r="F35" s="237">
        <v>115455</v>
      </c>
      <c r="G35" s="256">
        <v>12.39</v>
      </c>
      <c r="H35" s="256">
        <v>23.27</v>
      </c>
      <c r="I35" s="237">
        <v>20272</v>
      </c>
      <c r="J35" s="448" t="s">
        <v>561</v>
      </c>
      <c r="K35" s="449"/>
    </row>
    <row r="36" spans="1:11">
      <c r="A36" s="227">
        <v>15</v>
      </c>
      <c r="B36" s="282" t="s">
        <v>555</v>
      </c>
      <c r="C36" s="238">
        <v>6298</v>
      </c>
      <c r="D36" s="238">
        <v>1906</v>
      </c>
      <c r="E36" s="238">
        <v>69133</v>
      </c>
      <c r="F36" s="238">
        <v>132906</v>
      </c>
      <c r="G36" s="257">
        <v>4.38</v>
      </c>
      <c r="H36" s="257">
        <v>43.6</v>
      </c>
      <c r="I36" s="238">
        <v>16149</v>
      </c>
      <c r="J36" s="450" t="s">
        <v>428</v>
      </c>
      <c r="K36" s="451"/>
    </row>
    <row r="37" spans="1:11">
      <c r="A37" s="375" t="s">
        <v>394</v>
      </c>
      <c r="B37" s="283" t="s">
        <v>554</v>
      </c>
      <c r="C37" s="237">
        <v>2129</v>
      </c>
      <c r="D37" s="237">
        <v>745</v>
      </c>
      <c r="E37" s="237">
        <v>133106</v>
      </c>
      <c r="F37" s="237">
        <v>141230</v>
      </c>
      <c r="G37" s="256">
        <v>3.03</v>
      </c>
      <c r="H37" s="256">
        <v>2.72</v>
      </c>
      <c r="I37" s="237">
        <v>37253</v>
      </c>
      <c r="J37" s="448" t="s">
        <v>429</v>
      </c>
      <c r="K37" s="449"/>
    </row>
    <row r="38" spans="1:11">
      <c r="A38" s="376">
        <v>1520</v>
      </c>
      <c r="B38" s="284" t="s">
        <v>391</v>
      </c>
      <c r="C38" s="236">
        <v>4169</v>
      </c>
      <c r="D38" s="236">
        <v>1161</v>
      </c>
      <c r="E38" s="236">
        <v>55059</v>
      </c>
      <c r="F38" s="236">
        <v>131075</v>
      </c>
      <c r="G38" s="255">
        <v>4.7</v>
      </c>
      <c r="H38" s="255">
        <v>53.3</v>
      </c>
      <c r="I38" s="236">
        <v>11842</v>
      </c>
      <c r="J38" s="443" t="s">
        <v>430</v>
      </c>
      <c r="K38" s="444"/>
    </row>
    <row r="39" spans="1:11" ht="33.75">
      <c r="A39" s="228">
        <v>16</v>
      </c>
      <c r="B39" s="285" t="s">
        <v>551</v>
      </c>
      <c r="C39" s="235">
        <v>300699</v>
      </c>
      <c r="D39" s="235">
        <v>173567</v>
      </c>
      <c r="E39" s="235">
        <v>85610</v>
      </c>
      <c r="F39" s="235">
        <v>155237</v>
      </c>
      <c r="G39" s="254">
        <v>8.4700000000000006</v>
      </c>
      <c r="H39" s="254">
        <v>36.380000000000003</v>
      </c>
      <c r="I39" s="235">
        <v>29858</v>
      </c>
      <c r="J39" s="445" t="s">
        <v>552</v>
      </c>
      <c r="K39" s="446"/>
    </row>
    <row r="40" spans="1:11">
      <c r="A40" s="376">
        <v>1622</v>
      </c>
      <c r="B40" s="284" t="s">
        <v>550</v>
      </c>
      <c r="C40" s="236">
        <v>300699</v>
      </c>
      <c r="D40" s="236">
        <v>173567</v>
      </c>
      <c r="E40" s="236">
        <v>85610</v>
      </c>
      <c r="F40" s="236">
        <v>155237</v>
      </c>
      <c r="G40" s="255">
        <v>8.4700000000000006</v>
      </c>
      <c r="H40" s="255">
        <v>36.380000000000003</v>
      </c>
      <c r="I40" s="236">
        <v>29858</v>
      </c>
      <c r="J40" s="443" t="s">
        <v>553</v>
      </c>
      <c r="K40" s="444"/>
    </row>
    <row r="41" spans="1:11">
      <c r="A41" s="228">
        <v>17</v>
      </c>
      <c r="B41" s="285" t="s">
        <v>549</v>
      </c>
      <c r="C41" s="235">
        <v>21177</v>
      </c>
      <c r="D41" s="235">
        <v>18448</v>
      </c>
      <c r="E41" s="235">
        <v>68685</v>
      </c>
      <c r="F41" s="235">
        <v>175066</v>
      </c>
      <c r="G41" s="254">
        <v>7.64</v>
      </c>
      <c r="H41" s="254">
        <v>53.13</v>
      </c>
      <c r="I41" s="235">
        <v>30046</v>
      </c>
      <c r="J41" s="445" t="s">
        <v>431</v>
      </c>
      <c r="K41" s="446"/>
    </row>
    <row r="42" spans="1:11" ht="15" customHeight="1">
      <c r="A42" s="376">
        <v>1702</v>
      </c>
      <c r="B42" s="284" t="s">
        <v>392</v>
      </c>
      <c r="C42" s="236">
        <v>17678</v>
      </c>
      <c r="D42" s="236">
        <v>10362</v>
      </c>
      <c r="E42" s="236">
        <v>113172</v>
      </c>
      <c r="F42" s="236">
        <v>293511</v>
      </c>
      <c r="G42" s="255">
        <v>5.6</v>
      </c>
      <c r="H42" s="255">
        <v>55.85</v>
      </c>
      <c r="I42" s="236">
        <v>39550</v>
      </c>
      <c r="J42" s="443" t="s">
        <v>548</v>
      </c>
      <c r="K42" s="444"/>
    </row>
    <row r="43" spans="1:11">
      <c r="A43" s="375">
        <v>1709</v>
      </c>
      <c r="B43" s="283" t="s">
        <v>393</v>
      </c>
      <c r="C43" s="237">
        <v>3499</v>
      </c>
      <c r="D43" s="237">
        <v>8086</v>
      </c>
      <c r="E43" s="237">
        <v>35695</v>
      </c>
      <c r="F43" s="237">
        <v>87230</v>
      </c>
      <c r="G43" s="256">
        <v>12.72</v>
      </c>
      <c r="H43" s="256">
        <v>46.36</v>
      </c>
      <c r="I43" s="237">
        <v>22971</v>
      </c>
      <c r="J43" s="448" t="s">
        <v>432</v>
      </c>
      <c r="K43" s="449"/>
    </row>
    <row r="44" spans="1:11">
      <c r="A44" s="227">
        <v>18</v>
      </c>
      <c r="B44" s="282" t="s">
        <v>619</v>
      </c>
      <c r="C44" s="238">
        <v>413520</v>
      </c>
      <c r="D44" s="238">
        <v>366519</v>
      </c>
      <c r="E44" s="238">
        <v>194047</v>
      </c>
      <c r="F44" s="238">
        <v>296452</v>
      </c>
      <c r="G44" s="257">
        <v>8.5299999999999994</v>
      </c>
      <c r="H44" s="257">
        <v>26.02</v>
      </c>
      <c r="I44" s="238">
        <v>82106</v>
      </c>
      <c r="J44" s="450" t="s">
        <v>433</v>
      </c>
      <c r="K44" s="451"/>
    </row>
    <row r="45" spans="1:11">
      <c r="A45" s="375">
        <v>1811</v>
      </c>
      <c r="B45" s="283" t="s">
        <v>392</v>
      </c>
      <c r="C45" s="237">
        <v>409106</v>
      </c>
      <c r="D45" s="237">
        <v>361093</v>
      </c>
      <c r="E45" s="237">
        <v>194941</v>
      </c>
      <c r="F45" s="237">
        <v>294972</v>
      </c>
      <c r="G45" s="256">
        <v>8.6199999999999992</v>
      </c>
      <c r="H45" s="256">
        <v>25.29</v>
      </c>
      <c r="I45" s="237">
        <v>82197</v>
      </c>
      <c r="J45" s="479" t="s">
        <v>434</v>
      </c>
      <c r="K45" s="480"/>
    </row>
    <row r="46" spans="1:11">
      <c r="A46" s="376">
        <v>1820</v>
      </c>
      <c r="B46" s="284" t="s">
        <v>393</v>
      </c>
      <c r="C46" s="236">
        <v>4414</v>
      </c>
      <c r="D46" s="236">
        <v>5426</v>
      </c>
      <c r="E46" s="236">
        <v>138593</v>
      </c>
      <c r="F46" s="236">
        <v>388220</v>
      </c>
      <c r="G46" s="255">
        <v>3.95</v>
      </c>
      <c r="H46" s="255">
        <v>60.35</v>
      </c>
      <c r="I46" s="236">
        <v>76429</v>
      </c>
      <c r="J46" s="443" t="s">
        <v>435</v>
      </c>
      <c r="K46" s="444"/>
    </row>
    <row r="47" spans="1:11">
      <c r="A47" s="228">
        <v>19</v>
      </c>
      <c r="B47" s="285" t="s">
        <v>547</v>
      </c>
      <c r="C47" s="241">
        <v>5273949</v>
      </c>
      <c r="D47" s="241">
        <v>461335</v>
      </c>
      <c r="E47" s="241">
        <v>7087842</v>
      </c>
      <c r="F47" s="241">
        <v>22185184</v>
      </c>
      <c r="G47" s="261">
        <v>2.16</v>
      </c>
      <c r="H47" s="261">
        <v>65.89</v>
      </c>
      <c r="I47" s="241">
        <v>552498</v>
      </c>
      <c r="J47" s="445" t="s">
        <v>436</v>
      </c>
      <c r="K47" s="446"/>
    </row>
    <row r="48" spans="1:11">
      <c r="A48" s="227">
        <v>20</v>
      </c>
      <c r="B48" s="282" t="s">
        <v>546</v>
      </c>
      <c r="C48" s="238">
        <v>23306001</v>
      </c>
      <c r="D48" s="238">
        <v>2570340</v>
      </c>
      <c r="E48" s="238">
        <v>3388817</v>
      </c>
      <c r="F48" s="238">
        <v>4807228</v>
      </c>
      <c r="G48" s="257">
        <v>2.67</v>
      </c>
      <c r="H48" s="257">
        <v>26.84</v>
      </c>
      <c r="I48" s="238">
        <v>302500</v>
      </c>
      <c r="J48" s="450" t="s">
        <v>437</v>
      </c>
      <c r="K48" s="451"/>
    </row>
    <row r="49" spans="1:11" ht="22.5">
      <c r="A49" s="228">
        <v>21</v>
      </c>
      <c r="B49" s="285" t="s">
        <v>541</v>
      </c>
      <c r="C49" s="235">
        <v>2673</v>
      </c>
      <c r="D49" s="235">
        <v>2738</v>
      </c>
      <c r="E49" s="235">
        <v>27479</v>
      </c>
      <c r="F49" s="235">
        <v>96455</v>
      </c>
      <c r="G49" s="254">
        <v>8.77</v>
      </c>
      <c r="H49" s="254">
        <v>62.74</v>
      </c>
      <c r="I49" s="235">
        <v>12735</v>
      </c>
      <c r="J49" s="445" t="s">
        <v>539</v>
      </c>
      <c r="K49" s="446"/>
    </row>
    <row r="50" spans="1:11">
      <c r="A50" s="376">
        <v>2100</v>
      </c>
      <c r="B50" s="284" t="s">
        <v>542</v>
      </c>
      <c r="C50" s="236">
        <v>2673</v>
      </c>
      <c r="D50" s="236">
        <v>2738</v>
      </c>
      <c r="E50" s="236">
        <v>27479</v>
      </c>
      <c r="F50" s="236">
        <v>96455</v>
      </c>
      <c r="G50" s="255">
        <v>8.77</v>
      </c>
      <c r="H50" s="255">
        <v>62.74</v>
      </c>
      <c r="I50" s="236">
        <v>12735</v>
      </c>
      <c r="J50" s="443" t="s">
        <v>538</v>
      </c>
      <c r="K50" s="444"/>
    </row>
    <row r="51" spans="1:11">
      <c r="A51" s="228">
        <v>22</v>
      </c>
      <c r="B51" s="285" t="s">
        <v>543</v>
      </c>
      <c r="C51" s="235">
        <v>870557</v>
      </c>
      <c r="D51" s="235">
        <v>251696</v>
      </c>
      <c r="E51" s="235">
        <v>201731</v>
      </c>
      <c r="F51" s="235">
        <v>436029</v>
      </c>
      <c r="G51" s="254">
        <v>3.84</v>
      </c>
      <c r="H51" s="254">
        <v>49.9</v>
      </c>
      <c r="I51" s="235">
        <v>41582</v>
      </c>
      <c r="J51" s="445" t="s">
        <v>438</v>
      </c>
      <c r="K51" s="446"/>
    </row>
    <row r="52" spans="1:11" ht="15" customHeight="1">
      <c r="A52" s="376">
        <v>2211</v>
      </c>
      <c r="B52" s="284" t="s">
        <v>544</v>
      </c>
      <c r="C52" s="239">
        <v>1091</v>
      </c>
      <c r="D52" s="239">
        <v>540</v>
      </c>
      <c r="E52" s="239">
        <v>96210</v>
      </c>
      <c r="F52" s="239">
        <v>188074</v>
      </c>
      <c r="G52" s="262">
        <v>5.24</v>
      </c>
      <c r="H52" s="262">
        <v>43.61</v>
      </c>
      <c r="I52" s="239">
        <v>31765</v>
      </c>
      <c r="J52" s="443" t="s">
        <v>540</v>
      </c>
      <c r="K52" s="444"/>
    </row>
    <row r="53" spans="1:11">
      <c r="A53" s="375">
        <v>2220</v>
      </c>
      <c r="B53" s="283" t="s">
        <v>395</v>
      </c>
      <c r="C53" s="237">
        <v>869466</v>
      </c>
      <c r="D53" s="237">
        <v>251156</v>
      </c>
      <c r="E53" s="237">
        <v>202027</v>
      </c>
      <c r="F53" s="237">
        <v>436725</v>
      </c>
      <c r="G53" s="256">
        <v>3.83</v>
      </c>
      <c r="H53" s="256">
        <v>49.91</v>
      </c>
      <c r="I53" s="237">
        <v>41610</v>
      </c>
      <c r="J53" s="448" t="s">
        <v>439</v>
      </c>
      <c r="K53" s="449"/>
    </row>
    <row r="54" spans="1:11" s="252" customFormat="1">
      <c r="A54" s="227">
        <v>23</v>
      </c>
      <c r="B54" s="282" t="s">
        <v>545</v>
      </c>
      <c r="C54" s="240">
        <v>2718754</v>
      </c>
      <c r="D54" s="240">
        <v>1069802</v>
      </c>
      <c r="E54" s="240">
        <v>164293</v>
      </c>
      <c r="F54" s="240">
        <v>409745</v>
      </c>
      <c r="G54" s="263">
        <v>4.75</v>
      </c>
      <c r="H54" s="263">
        <v>55.15</v>
      </c>
      <c r="I54" s="240">
        <v>39562</v>
      </c>
      <c r="J54" s="450" t="s">
        <v>440</v>
      </c>
      <c r="K54" s="451"/>
    </row>
    <row r="55" spans="1:11">
      <c r="A55" s="375">
        <v>2310</v>
      </c>
      <c r="B55" s="283" t="s">
        <v>396</v>
      </c>
      <c r="C55" s="237">
        <v>66717</v>
      </c>
      <c r="D55" s="237">
        <v>36707</v>
      </c>
      <c r="E55" s="237">
        <v>93688</v>
      </c>
      <c r="F55" s="237">
        <v>203156</v>
      </c>
      <c r="G55" s="256">
        <v>6.88</v>
      </c>
      <c r="H55" s="256">
        <v>47</v>
      </c>
      <c r="I55" s="237">
        <v>30846</v>
      </c>
      <c r="J55" s="448" t="s">
        <v>441</v>
      </c>
      <c r="K55" s="449"/>
    </row>
    <row r="56" spans="1:11">
      <c r="A56" s="376">
        <v>2394</v>
      </c>
      <c r="B56" s="284" t="s">
        <v>397</v>
      </c>
      <c r="C56" s="239">
        <v>1332957</v>
      </c>
      <c r="D56" s="239">
        <v>130302</v>
      </c>
      <c r="E56" s="239">
        <v>841174</v>
      </c>
      <c r="F56" s="239">
        <v>1180291</v>
      </c>
      <c r="G56" s="262">
        <v>2.68</v>
      </c>
      <c r="H56" s="262">
        <v>26.05</v>
      </c>
      <c r="I56" s="239">
        <v>65053</v>
      </c>
      <c r="J56" s="443" t="s">
        <v>442</v>
      </c>
      <c r="K56" s="444"/>
    </row>
    <row r="57" spans="1:11">
      <c r="A57" s="375">
        <v>2395</v>
      </c>
      <c r="B57" s="283" t="s">
        <v>535</v>
      </c>
      <c r="C57" s="237">
        <v>1173051</v>
      </c>
      <c r="D57" s="237">
        <v>724279</v>
      </c>
      <c r="E57" s="237">
        <v>124991</v>
      </c>
      <c r="F57" s="237">
        <v>412532</v>
      </c>
      <c r="G57" s="256">
        <v>5.24</v>
      </c>
      <c r="H57" s="256">
        <v>64.459999999999994</v>
      </c>
      <c r="I57" s="237">
        <v>39967</v>
      </c>
      <c r="J57" s="448" t="s">
        <v>443</v>
      </c>
      <c r="K57" s="449"/>
    </row>
    <row r="58" spans="1:11">
      <c r="A58" s="376">
        <v>2396</v>
      </c>
      <c r="B58" s="284" t="s">
        <v>398</v>
      </c>
      <c r="C58" s="239">
        <v>32552</v>
      </c>
      <c r="D58" s="239">
        <v>44183</v>
      </c>
      <c r="E58" s="239">
        <v>50170</v>
      </c>
      <c r="F58" s="239">
        <v>112416</v>
      </c>
      <c r="G58" s="262">
        <v>9.73</v>
      </c>
      <c r="H58" s="262">
        <v>45.64</v>
      </c>
      <c r="I58" s="239">
        <v>24223</v>
      </c>
      <c r="J58" s="443" t="s">
        <v>444</v>
      </c>
      <c r="K58" s="444"/>
    </row>
    <row r="59" spans="1:11">
      <c r="A59" s="375">
        <v>2399</v>
      </c>
      <c r="B59" s="283" t="s">
        <v>534</v>
      </c>
      <c r="C59" s="237">
        <v>113477</v>
      </c>
      <c r="D59" s="237">
        <v>134331</v>
      </c>
      <c r="E59" s="237">
        <v>74465</v>
      </c>
      <c r="F59" s="237">
        <v>203338</v>
      </c>
      <c r="G59" s="256">
        <v>4.42</v>
      </c>
      <c r="H59" s="256">
        <v>58.96</v>
      </c>
      <c r="I59" s="237">
        <v>34426</v>
      </c>
      <c r="J59" s="448" t="s">
        <v>533</v>
      </c>
      <c r="K59" s="449"/>
    </row>
    <row r="60" spans="1:11">
      <c r="A60" s="227">
        <v>24</v>
      </c>
      <c r="B60" s="282" t="s">
        <v>399</v>
      </c>
      <c r="C60" s="240">
        <v>2333998</v>
      </c>
      <c r="D60" s="240">
        <v>1171467</v>
      </c>
      <c r="E60" s="240">
        <v>1055809</v>
      </c>
      <c r="F60" s="240">
        <v>3054908</v>
      </c>
      <c r="G60" s="263">
        <v>5.47</v>
      </c>
      <c r="H60" s="263">
        <v>59.97</v>
      </c>
      <c r="I60" s="240">
        <v>262190</v>
      </c>
      <c r="J60" s="450" t="s">
        <v>445</v>
      </c>
      <c r="K60" s="451"/>
    </row>
    <row r="61" spans="1:11" ht="22.5">
      <c r="A61" s="228">
        <v>25</v>
      </c>
      <c r="B61" s="285" t="s">
        <v>536</v>
      </c>
      <c r="C61" s="235">
        <v>1974507</v>
      </c>
      <c r="D61" s="235">
        <v>823015</v>
      </c>
      <c r="E61" s="235">
        <v>104602</v>
      </c>
      <c r="F61" s="235">
        <v>234750</v>
      </c>
      <c r="G61" s="254">
        <v>5.74</v>
      </c>
      <c r="H61" s="254">
        <v>49.7</v>
      </c>
      <c r="I61" s="235">
        <v>28725</v>
      </c>
      <c r="J61" s="445" t="s">
        <v>532</v>
      </c>
      <c r="K61" s="446"/>
    </row>
    <row r="62" spans="1:11">
      <c r="A62" s="376">
        <v>2511</v>
      </c>
      <c r="B62" s="284" t="s">
        <v>400</v>
      </c>
      <c r="C62" s="239">
        <v>1837351</v>
      </c>
      <c r="D62" s="239">
        <v>774237</v>
      </c>
      <c r="E62" s="239">
        <v>102634</v>
      </c>
      <c r="F62" s="239">
        <v>234483</v>
      </c>
      <c r="G62" s="262">
        <v>5.34</v>
      </c>
      <c r="H62" s="262">
        <v>50.89</v>
      </c>
      <c r="I62" s="239">
        <v>28364</v>
      </c>
      <c r="J62" s="443" t="s">
        <v>446</v>
      </c>
      <c r="K62" s="444"/>
    </row>
    <row r="63" spans="1:11">
      <c r="A63" s="375">
        <v>2591</v>
      </c>
      <c r="B63" s="283" t="s">
        <v>530</v>
      </c>
      <c r="C63" s="237">
        <v>30648</v>
      </c>
      <c r="D63" s="237">
        <v>8755</v>
      </c>
      <c r="E63" s="237">
        <v>187662</v>
      </c>
      <c r="F63" s="237">
        <v>291040</v>
      </c>
      <c r="G63" s="256">
        <v>7.26</v>
      </c>
      <c r="H63" s="256">
        <v>28.27</v>
      </c>
      <c r="I63" s="237">
        <v>40345</v>
      </c>
      <c r="J63" s="448" t="s">
        <v>531</v>
      </c>
      <c r="K63" s="449"/>
    </row>
    <row r="64" spans="1:11">
      <c r="A64" s="376">
        <v>2592</v>
      </c>
      <c r="B64" s="284" t="s">
        <v>537</v>
      </c>
      <c r="C64" s="239">
        <v>93630</v>
      </c>
      <c r="D64" s="239">
        <v>27062</v>
      </c>
      <c r="E64" s="239">
        <v>161326</v>
      </c>
      <c r="F64" s="239">
        <v>234196</v>
      </c>
      <c r="G64" s="262">
        <v>16.440000000000001</v>
      </c>
      <c r="H64" s="262">
        <v>14.68</v>
      </c>
      <c r="I64" s="239">
        <v>34126</v>
      </c>
      <c r="J64" s="443" t="s">
        <v>447</v>
      </c>
      <c r="K64" s="444"/>
    </row>
    <row r="65" spans="1:11">
      <c r="A65" s="375">
        <v>2599</v>
      </c>
      <c r="B65" s="283" t="s">
        <v>528</v>
      </c>
      <c r="C65" s="237">
        <v>12878</v>
      </c>
      <c r="D65" s="237">
        <v>12961</v>
      </c>
      <c r="E65" s="237">
        <v>77452</v>
      </c>
      <c r="F65" s="237">
        <v>221750</v>
      </c>
      <c r="G65" s="256">
        <v>11.29</v>
      </c>
      <c r="H65" s="256">
        <v>53.78</v>
      </c>
      <c r="I65" s="237">
        <v>37459</v>
      </c>
      <c r="J65" s="448" t="s">
        <v>529</v>
      </c>
      <c r="K65" s="449"/>
    </row>
    <row r="66" spans="1:11">
      <c r="A66" s="227">
        <v>27</v>
      </c>
      <c r="B66" s="282" t="s">
        <v>401</v>
      </c>
      <c r="C66" s="240">
        <v>-61797</v>
      </c>
      <c r="D66" s="240">
        <v>62931</v>
      </c>
      <c r="E66" s="240">
        <v>127361</v>
      </c>
      <c r="F66" s="240">
        <v>1170314</v>
      </c>
      <c r="G66" s="263">
        <v>1.91</v>
      </c>
      <c r="H66" s="263">
        <v>87.21</v>
      </c>
      <c r="I66" s="240">
        <v>45536</v>
      </c>
      <c r="J66" s="450" t="s">
        <v>448</v>
      </c>
      <c r="K66" s="451"/>
    </row>
    <row r="67" spans="1:11" ht="15" customHeight="1">
      <c r="A67" s="375">
        <v>2710</v>
      </c>
      <c r="B67" s="283" t="s">
        <v>526</v>
      </c>
      <c r="C67" s="237">
        <v>19716</v>
      </c>
      <c r="D67" s="237">
        <v>23030</v>
      </c>
      <c r="E67" s="237">
        <v>127590</v>
      </c>
      <c r="F67" s="237">
        <v>318446</v>
      </c>
      <c r="G67" s="256">
        <v>4.32</v>
      </c>
      <c r="H67" s="256">
        <v>55.61</v>
      </c>
      <c r="I67" s="237">
        <v>57288</v>
      </c>
      <c r="J67" s="448" t="s">
        <v>527</v>
      </c>
      <c r="K67" s="449"/>
    </row>
    <row r="68" spans="1:11" ht="22.5" customHeight="1">
      <c r="A68" s="376">
        <v>2730</v>
      </c>
      <c r="B68" s="284" t="s">
        <v>525</v>
      </c>
      <c r="C68" s="239">
        <v>-127252</v>
      </c>
      <c r="D68" s="239">
        <v>25406</v>
      </c>
      <c r="E68" s="239">
        <v>133809</v>
      </c>
      <c r="F68" s="239">
        <v>2946887</v>
      </c>
      <c r="G68" s="262">
        <v>0.84</v>
      </c>
      <c r="H68" s="262">
        <v>94.61</v>
      </c>
      <c r="I68" s="239">
        <v>55838</v>
      </c>
      <c r="J68" s="443" t="s">
        <v>562</v>
      </c>
      <c r="K68" s="444"/>
    </row>
    <row r="69" spans="1:11">
      <c r="A69" s="375">
        <v>2740</v>
      </c>
      <c r="B69" s="283" t="s">
        <v>524</v>
      </c>
      <c r="C69" s="237">
        <v>-873</v>
      </c>
      <c r="D69" s="237">
        <v>596</v>
      </c>
      <c r="E69" s="237">
        <v>51835</v>
      </c>
      <c r="F69" s="237">
        <v>79554</v>
      </c>
      <c r="G69" s="256">
        <v>20.05</v>
      </c>
      <c r="H69" s="256">
        <v>14.79</v>
      </c>
      <c r="I69" s="237">
        <v>35058</v>
      </c>
      <c r="J69" s="448" t="s">
        <v>449</v>
      </c>
      <c r="K69" s="449"/>
    </row>
    <row r="70" spans="1:11">
      <c r="A70" s="376">
        <v>2790</v>
      </c>
      <c r="B70" s="361" t="s">
        <v>523</v>
      </c>
      <c r="C70" s="248">
        <v>46612</v>
      </c>
      <c r="D70" s="248">
        <v>13899</v>
      </c>
      <c r="E70" s="248">
        <v>123890</v>
      </c>
      <c r="F70" s="248">
        <v>292635</v>
      </c>
      <c r="G70" s="264">
        <v>9.27</v>
      </c>
      <c r="H70" s="264">
        <v>48.39</v>
      </c>
      <c r="I70" s="248">
        <v>27360</v>
      </c>
      <c r="J70" s="630" t="s">
        <v>450</v>
      </c>
      <c r="K70" s="444"/>
    </row>
    <row r="71" spans="1:11">
      <c r="A71" s="228">
        <v>28</v>
      </c>
      <c r="B71" s="285" t="s">
        <v>522</v>
      </c>
      <c r="C71" s="235">
        <v>38927</v>
      </c>
      <c r="D71" s="235">
        <v>45480</v>
      </c>
      <c r="E71" s="235">
        <v>55979</v>
      </c>
      <c r="F71" s="235">
        <v>202720</v>
      </c>
      <c r="G71" s="254">
        <v>1.17</v>
      </c>
      <c r="H71" s="254">
        <v>71.22</v>
      </c>
      <c r="I71" s="235">
        <v>27833</v>
      </c>
      <c r="J71" s="445" t="s">
        <v>451</v>
      </c>
      <c r="K71" s="446"/>
    </row>
    <row r="72" spans="1:11" ht="33.75">
      <c r="A72" s="376">
        <v>2810</v>
      </c>
      <c r="B72" s="284" t="s">
        <v>520</v>
      </c>
      <c r="C72" s="239">
        <v>30507</v>
      </c>
      <c r="D72" s="239">
        <v>43476</v>
      </c>
      <c r="E72" s="239">
        <v>51216</v>
      </c>
      <c r="F72" s="239">
        <v>198812</v>
      </c>
      <c r="G72" s="262">
        <v>0.76</v>
      </c>
      <c r="H72" s="262">
        <v>73.47</v>
      </c>
      <c r="I72" s="239">
        <v>27639</v>
      </c>
      <c r="J72" s="443" t="s">
        <v>521</v>
      </c>
      <c r="K72" s="444"/>
    </row>
    <row r="73" spans="1:11" ht="22.5" customHeight="1">
      <c r="A73" s="375">
        <v>2820</v>
      </c>
      <c r="B73" s="283" t="s">
        <v>519</v>
      </c>
      <c r="C73" s="237">
        <v>8420</v>
      </c>
      <c r="D73" s="237">
        <v>2004</v>
      </c>
      <c r="E73" s="237">
        <v>178807</v>
      </c>
      <c r="F73" s="237">
        <v>303479</v>
      </c>
      <c r="G73" s="256">
        <v>7.94</v>
      </c>
      <c r="H73" s="256">
        <v>33.14</v>
      </c>
      <c r="I73" s="237">
        <v>32844</v>
      </c>
      <c r="J73" s="448" t="s">
        <v>518</v>
      </c>
      <c r="K73" s="449"/>
    </row>
    <row r="74" spans="1:11">
      <c r="A74" s="227">
        <v>29</v>
      </c>
      <c r="B74" s="282" t="s">
        <v>516</v>
      </c>
      <c r="C74" s="240">
        <v>32340</v>
      </c>
      <c r="D74" s="240">
        <v>12576</v>
      </c>
      <c r="E74" s="240">
        <v>84750</v>
      </c>
      <c r="F74" s="240">
        <v>173234</v>
      </c>
      <c r="G74" s="263">
        <v>1.81</v>
      </c>
      <c r="H74" s="263">
        <v>49.27</v>
      </c>
      <c r="I74" s="240">
        <v>23247</v>
      </c>
      <c r="J74" s="450" t="s">
        <v>517</v>
      </c>
      <c r="K74" s="451"/>
    </row>
    <row r="75" spans="1:11" ht="22.5" customHeight="1">
      <c r="A75" s="375">
        <v>2920</v>
      </c>
      <c r="B75" s="283" t="s">
        <v>515</v>
      </c>
      <c r="C75" s="237">
        <v>30926</v>
      </c>
      <c r="D75" s="237">
        <v>11080</v>
      </c>
      <c r="E75" s="237">
        <v>85533</v>
      </c>
      <c r="F75" s="237">
        <v>173773</v>
      </c>
      <c r="G75" s="256">
        <v>1.51</v>
      </c>
      <c r="H75" s="256">
        <v>49.27</v>
      </c>
      <c r="I75" s="237">
        <v>22072</v>
      </c>
      <c r="J75" s="448" t="s">
        <v>514</v>
      </c>
      <c r="K75" s="449"/>
    </row>
    <row r="76" spans="1:11">
      <c r="A76" s="376">
        <v>2930</v>
      </c>
      <c r="B76" s="284" t="s">
        <v>512</v>
      </c>
      <c r="C76" s="239">
        <v>1414</v>
      </c>
      <c r="D76" s="239">
        <v>1496</v>
      </c>
      <c r="E76" s="239">
        <v>74637</v>
      </c>
      <c r="F76" s="239">
        <v>166279</v>
      </c>
      <c r="G76" s="262">
        <v>5.85</v>
      </c>
      <c r="H76" s="262">
        <v>49.26</v>
      </c>
      <c r="I76" s="239">
        <v>38369</v>
      </c>
      <c r="J76" s="443" t="s">
        <v>513</v>
      </c>
      <c r="K76" s="444"/>
    </row>
    <row r="77" spans="1:11">
      <c r="A77" s="228">
        <v>30</v>
      </c>
      <c r="B77" s="285" t="s">
        <v>402</v>
      </c>
      <c r="C77" s="235">
        <v>34176</v>
      </c>
      <c r="D77" s="235">
        <v>87254</v>
      </c>
      <c r="E77" s="235">
        <v>250792</v>
      </c>
      <c r="F77" s="235">
        <v>603469</v>
      </c>
      <c r="G77" s="254">
        <v>6.63</v>
      </c>
      <c r="H77" s="254">
        <v>51.81</v>
      </c>
      <c r="I77" s="235">
        <v>152275</v>
      </c>
      <c r="J77" s="445" t="s">
        <v>452</v>
      </c>
      <c r="K77" s="446"/>
    </row>
    <row r="78" spans="1:11">
      <c r="A78" s="376">
        <v>3011</v>
      </c>
      <c r="B78" s="284" t="s">
        <v>511</v>
      </c>
      <c r="C78" s="235">
        <v>28895</v>
      </c>
      <c r="D78" s="235">
        <v>85355</v>
      </c>
      <c r="E78" s="235">
        <v>270769</v>
      </c>
      <c r="F78" s="235">
        <v>670224</v>
      </c>
      <c r="G78" s="254">
        <v>6.73</v>
      </c>
      <c r="H78" s="254">
        <v>52.87</v>
      </c>
      <c r="I78" s="235">
        <v>169356</v>
      </c>
      <c r="J78" s="443" t="s">
        <v>453</v>
      </c>
      <c r="K78" s="444"/>
    </row>
    <row r="79" spans="1:11">
      <c r="A79" s="375" t="s">
        <v>621</v>
      </c>
      <c r="B79" s="283" t="s">
        <v>637</v>
      </c>
      <c r="C79" s="239">
        <v>5281</v>
      </c>
      <c r="D79" s="239">
        <v>1899</v>
      </c>
      <c r="E79" s="239">
        <v>104875</v>
      </c>
      <c r="F79" s="239">
        <v>115868</v>
      </c>
      <c r="G79" s="262">
        <v>2.4700000000000002</v>
      </c>
      <c r="H79" s="262">
        <v>7.01</v>
      </c>
      <c r="I79" s="239">
        <v>27515</v>
      </c>
      <c r="J79" s="448" t="s">
        <v>628</v>
      </c>
      <c r="K79" s="449"/>
    </row>
    <row r="80" spans="1:11">
      <c r="A80" s="227">
        <v>31</v>
      </c>
      <c r="B80" s="282" t="s">
        <v>403</v>
      </c>
      <c r="C80" s="235">
        <v>262129</v>
      </c>
      <c r="D80" s="235">
        <v>134368</v>
      </c>
      <c r="E80" s="235">
        <v>98048</v>
      </c>
      <c r="F80" s="235">
        <v>175701</v>
      </c>
      <c r="G80" s="254">
        <v>16.64</v>
      </c>
      <c r="H80" s="254">
        <v>27.55</v>
      </c>
      <c r="I80" s="235">
        <v>31490</v>
      </c>
      <c r="J80" s="450" t="s">
        <v>454</v>
      </c>
      <c r="K80" s="451"/>
    </row>
    <row r="81" spans="1:11">
      <c r="A81" s="375">
        <v>3100</v>
      </c>
      <c r="B81" s="283" t="s">
        <v>403</v>
      </c>
      <c r="C81" s="239">
        <v>262129</v>
      </c>
      <c r="D81" s="239">
        <v>134368</v>
      </c>
      <c r="E81" s="239">
        <v>98048</v>
      </c>
      <c r="F81" s="239">
        <v>175701</v>
      </c>
      <c r="G81" s="262">
        <v>16.64</v>
      </c>
      <c r="H81" s="262">
        <v>27.55</v>
      </c>
      <c r="I81" s="239">
        <v>31490</v>
      </c>
      <c r="J81" s="481" t="s">
        <v>455</v>
      </c>
      <c r="K81" s="482"/>
    </row>
    <row r="82" spans="1:11">
      <c r="A82" s="230">
        <v>32</v>
      </c>
      <c r="B82" s="289" t="s">
        <v>404</v>
      </c>
      <c r="C82" s="235">
        <v>-20217</v>
      </c>
      <c r="D82" s="235">
        <v>6217</v>
      </c>
      <c r="E82" s="235">
        <v>1428</v>
      </c>
      <c r="F82" s="235">
        <v>166735</v>
      </c>
      <c r="G82" s="254">
        <v>26.76</v>
      </c>
      <c r="H82" s="254">
        <v>72.38</v>
      </c>
      <c r="I82" s="235">
        <v>46397</v>
      </c>
      <c r="J82" s="487" t="s">
        <v>456</v>
      </c>
      <c r="K82" s="488"/>
    </row>
    <row r="83" spans="1:11">
      <c r="A83" s="375">
        <v>3250</v>
      </c>
      <c r="B83" s="283" t="s">
        <v>509</v>
      </c>
      <c r="C83" s="239">
        <v>-21331</v>
      </c>
      <c r="D83" s="239">
        <v>3828</v>
      </c>
      <c r="E83" s="239">
        <v>-48698</v>
      </c>
      <c r="F83" s="239">
        <v>245896</v>
      </c>
      <c r="G83" s="262">
        <v>30.73</v>
      </c>
      <c r="H83" s="262">
        <v>89.07</v>
      </c>
      <c r="I83" s="239">
        <v>56295</v>
      </c>
      <c r="J83" s="481" t="s">
        <v>510</v>
      </c>
      <c r="K83" s="482"/>
    </row>
    <row r="84" spans="1:11">
      <c r="A84" s="377">
        <v>3290</v>
      </c>
      <c r="B84" s="287" t="s">
        <v>405</v>
      </c>
      <c r="C84" s="237">
        <v>1114</v>
      </c>
      <c r="D84" s="237">
        <v>2389</v>
      </c>
      <c r="E84" s="237">
        <v>53072</v>
      </c>
      <c r="F84" s="237">
        <v>85176</v>
      </c>
      <c r="G84" s="256">
        <v>14.96</v>
      </c>
      <c r="H84" s="256">
        <v>22.73</v>
      </c>
      <c r="I84" s="237">
        <v>36200</v>
      </c>
      <c r="J84" s="443" t="s">
        <v>457</v>
      </c>
      <c r="K84" s="444"/>
    </row>
    <row r="85" spans="1:11">
      <c r="A85" s="228">
        <v>33</v>
      </c>
      <c r="B85" s="285" t="s">
        <v>508</v>
      </c>
      <c r="C85" s="240">
        <v>53968</v>
      </c>
      <c r="D85" s="240">
        <v>36023</v>
      </c>
      <c r="E85" s="240">
        <v>137261</v>
      </c>
      <c r="F85" s="240">
        <v>245680</v>
      </c>
      <c r="G85" s="263">
        <v>13.16</v>
      </c>
      <c r="H85" s="263">
        <v>30.97</v>
      </c>
      <c r="I85" s="240">
        <v>51610</v>
      </c>
      <c r="J85" s="445" t="s">
        <v>458</v>
      </c>
      <c r="K85" s="446"/>
    </row>
    <row r="86" spans="1:11">
      <c r="A86" s="376" t="s">
        <v>622</v>
      </c>
      <c r="B86" s="284" t="s">
        <v>632</v>
      </c>
      <c r="C86" s="240">
        <v>1957</v>
      </c>
      <c r="D86" s="240">
        <v>2165</v>
      </c>
      <c r="E86" s="240">
        <v>39853</v>
      </c>
      <c r="F86" s="240">
        <v>78198</v>
      </c>
      <c r="G86" s="263">
        <v>15.89</v>
      </c>
      <c r="H86" s="263">
        <v>33.14</v>
      </c>
      <c r="I86" s="240">
        <v>20230</v>
      </c>
      <c r="J86" s="443" t="s">
        <v>629</v>
      </c>
      <c r="K86" s="444"/>
    </row>
    <row r="87" spans="1:11">
      <c r="A87" s="375" t="s">
        <v>623</v>
      </c>
      <c r="B87" s="283" t="s">
        <v>633</v>
      </c>
      <c r="C87" s="240">
        <v>39078</v>
      </c>
      <c r="D87" s="240">
        <v>18388</v>
      </c>
      <c r="E87" s="240">
        <v>202974</v>
      </c>
      <c r="F87" s="240">
        <v>344026</v>
      </c>
      <c r="G87" s="263">
        <v>19.57</v>
      </c>
      <c r="H87" s="263">
        <v>21.43</v>
      </c>
      <c r="I87" s="240">
        <v>63627</v>
      </c>
      <c r="J87" s="481" t="s">
        <v>630</v>
      </c>
      <c r="K87" s="482"/>
    </row>
    <row r="88" spans="1:11">
      <c r="A88" s="376" t="s">
        <v>624</v>
      </c>
      <c r="B88" s="284" t="s">
        <v>634</v>
      </c>
      <c r="C88" s="240">
        <v>1205</v>
      </c>
      <c r="D88" s="240">
        <v>950</v>
      </c>
      <c r="E88" s="240">
        <v>60367</v>
      </c>
      <c r="F88" s="240">
        <v>80000</v>
      </c>
      <c r="G88" s="263">
        <v>16.46</v>
      </c>
      <c r="H88" s="263">
        <v>8.08</v>
      </c>
      <c r="I88" s="240">
        <v>26400</v>
      </c>
      <c r="J88" s="443" t="s">
        <v>631</v>
      </c>
      <c r="K88" s="444"/>
    </row>
    <row r="89" spans="1:11">
      <c r="A89" s="375">
        <v>3315</v>
      </c>
      <c r="B89" s="283" t="s">
        <v>506</v>
      </c>
      <c r="C89" s="237">
        <v>11728</v>
      </c>
      <c r="D89" s="237">
        <v>14520</v>
      </c>
      <c r="E89" s="237">
        <v>114962</v>
      </c>
      <c r="F89" s="237">
        <v>227884</v>
      </c>
      <c r="G89" s="256">
        <v>2.0299999999999998</v>
      </c>
      <c r="H89" s="256">
        <v>47.52</v>
      </c>
      <c r="I89" s="237">
        <v>54587</v>
      </c>
      <c r="J89" s="481" t="s">
        <v>507</v>
      </c>
      <c r="K89" s="482"/>
    </row>
    <row r="90" spans="1:11" s="200" customFormat="1">
      <c r="A90" s="336" t="s">
        <v>86</v>
      </c>
      <c r="B90" s="335" t="s">
        <v>503</v>
      </c>
      <c r="C90" s="240">
        <v>1785628</v>
      </c>
      <c r="D90" s="240">
        <v>1351304</v>
      </c>
      <c r="E90" s="240">
        <v>738423</v>
      </c>
      <c r="F90" s="240">
        <v>3052340</v>
      </c>
      <c r="G90" s="263">
        <v>3.52</v>
      </c>
      <c r="H90" s="263">
        <v>72.290000000000006</v>
      </c>
      <c r="I90" s="240">
        <v>271455</v>
      </c>
      <c r="J90" s="485" t="s">
        <v>505</v>
      </c>
      <c r="K90" s="486"/>
    </row>
    <row r="91" spans="1:11">
      <c r="A91" s="228">
        <v>35</v>
      </c>
      <c r="B91" s="285" t="s">
        <v>503</v>
      </c>
      <c r="C91" s="235">
        <v>1785628</v>
      </c>
      <c r="D91" s="235">
        <v>1351304</v>
      </c>
      <c r="E91" s="235">
        <v>738423</v>
      </c>
      <c r="F91" s="235">
        <v>3052340</v>
      </c>
      <c r="G91" s="254">
        <v>3.52</v>
      </c>
      <c r="H91" s="254">
        <v>72.290000000000006</v>
      </c>
      <c r="I91" s="235">
        <v>271455</v>
      </c>
      <c r="J91" s="445" t="s">
        <v>504</v>
      </c>
      <c r="K91" s="446"/>
    </row>
    <row r="92" spans="1:11" s="200" customFormat="1" ht="25.5">
      <c r="A92" s="336" t="s">
        <v>87</v>
      </c>
      <c r="B92" s="335" t="s">
        <v>501</v>
      </c>
      <c r="C92" s="240">
        <v>-147042</v>
      </c>
      <c r="D92" s="240">
        <v>114583</v>
      </c>
      <c r="E92" s="240">
        <v>-14371</v>
      </c>
      <c r="F92" s="240">
        <v>357340</v>
      </c>
      <c r="G92" s="263">
        <v>91.42</v>
      </c>
      <c r="H92" s="263">
        <v>12.6</v>
      </c>
      <c r="I92" s="240">
        <v>80128</v>
      </c>
      <c r="J92" s="485" t="s">
        <v>502</v>
      </c>
      <c r="K92" s="486"/>
    </row>
    <row r="93" spans="1:11">
      <c r="A93" s="228">
        <v>37</v>
      </c>
      <c r="B93" s="285" t="s">
        <v>406</v>
      </c>
      <c r="C93" s="235">
        <v>4815</v>
      </c>
      <c r="D93" s="235">
        <v>17332</v>
      </c>
      <c r="E93" s="235">
        <v>71776</v>
      </c>
      <c r="F93" s="235">
        <v>213387</v>
      </c>
      <c r="G93" s="254">
        <v>60.26</v>
      </c>
      <c r="H93" s="254">
        <v>6.1</v>
      </c>
      <c r="I93" s="235">
        <v>45490</v>
      </c>
      <c r="J93" s="445" t="s">
        <v>459</v>
      </c>
      <c r="K93" s="446"/>
    </row>
    <row r="94" spans="1:11">
      <c r="A94" s="376">
        <v>3700</v>
      </c>
      <c r="B94" s="284" t="s">
        <v>406</v>
      </c>
      <c r="C94" s="239">
        <v>4815</v>
      </c>
      <c r="D94" s="239">
        <v>17332</v>
      </c>
      <c r="E94" s="239">
        <v>71776</v>
      </c>
      <c r="F94" s="239">
        <v>213387</v>
      </c>
      <c r="G94" s="262">
        <v>60.26</v>
      </c>
      <c r="H94" s="262">
        <v>6.1</v>
      </c>
      <c r="I94" s="239">
        <v>45490</v>
      </c>
      <c r="J94" s="443" t="s">
        <v>459</v>
      </c>
      <c r="K94" s="444"/>
    </row>
    <row r="95" spans="1:11">
      <c r="A95" s="228">
        <v>38</v>
      </c>
      <c r="B95" s="285" t="s">
        <v>499</v>
      </c>
      <c r="C95" s="235">
        <v>-237381</v>
      </c>
      <c r="D95" s="235">
        <v>59626</v>
      </c>
      <c r="E95" s="235">
        <v>-288904</v>
      </c>
      <c r="F95" s="235">
        <v>422108</v>
      </c>
      <c r="G95" s="254">
        <v>157.66</v>
      </c>
      <c r="H95" s="254">
        <v>10.78</v>
      </c>
      <c r="I95" s="235">
        <v>101232</v>
      </c>
      <c r="J95" s="445" t="s">
        <v>500</v>
      </c>
      <c r="K95" s="446"/>
    </row>
    <row r="96" spans="1:11">
      <c r="A96" s="376" t="s">
        <v>625</v>
      </c>
      <c r="B96" s="284" t="s">
        <v>635</v>
      </c>
      <c r="C96" s="235">
        <v>-243285</v>
      </c>
      <c r="D96" s="235">
        <v>52212</v>
      </c>
      <c r="E96" s="235">
        <v>-482885</v>
      </c>
      <c r="F96" s="235">
        <v>541836</v>
      </c>
      <c r="G96" s="254">
        <v>181.94</v>
      </c>
      <c r="H96" s="254">
        <v>7.18</v>
      </c>
      <c r="I96" s="235">
        <v>134914</v>
      </c>
      <c r="J96" s="443" t="s">
        <v>636</v>
      </c>
      <c r="K96" s="444"/>
    </row>
    <row r="97" spans="1:13">
      <c r="A97" s="375">
        <v>3830</v>
      </c>
      <c r="B97" s="283" t="s">
        <v>407</v>
      </c>
      <c r="C97" s="239">
        <v>5904</v>
      </c>
      <c r="D97" s="239">
        <v>7414</v>
      </c>
      <c r="E97" s="239">
        <v>75517</v>
      </c>
      <c r="F97" s="239">
        <v>197182</v>
      </c>
      <c r="G97" s="262">
        <v>32.31</v>
      </c>
      <c r="H97" s="262">
        <v>29.39</v>
      </c>
      <c r="I97" s="239">
        <v>36704</v>
      </c>
      <c r="J97" s="481" t="s">
        <v>460</v>
      </c>
      <c r="K97" s="482"/>
    </row>
    <row r="98" spans="1:13">
      <c r="A98" s="227">
        <v>39</v>
      </c>
      <c r="B98" s="282" t="s">
        <v>498</v>
      </c>
      <c r="C98" s="235">
        <v>85524</v>
      </c>
      <c r="D98" s="235">
        <v>37625</v>
      </c>
      <c r="E98" s="235">
        <v>259262</v>
      </c>
      <c r="F98" s="235">
        <v>391948</v>
      </c>
      <c r="G98" s="254">
        <v>15.97</v>
      </c>
      <c r="H98" s="254">
        <v>17.89</v>
      </c>
      <c r="I98" s="235">
        <v>81794</v>
      </c>
      <c r="J98" s="450" t="s">
        <v>461</v>
      </c>
      <c r="K98" s="451"/>
    </row>
    <row r="99" spans="1:13">
      <c r="A99" s="378">
        <v>3900</v>
      </c>
      <c r="B99" s="247" t="s">
        <v>498</v>
      </c>
      <c r="C99" s="239">
        <v>85524</v>
      </c>
      <c r="D99" s="239">
        <v>37625</v>
      </c>
      <c r="E99" s="239">
        <v>259262</v>
      </c>
      <c r="F99" s="239">
        <v>391948</v>
      </c>
      <c r="G99" s="262">
        <v>15.97</v>
      </c>
      <c r="H99" s="262">
        <v>17.89</v>
      </c>
      <c r="I99" s="239">
        <v>81794</v>
      </c>
      <c r="J99" s="481" t="s">
        <v>461</v>
      </c>
      <c r="K99" s="482"/>
    </row>
    <row r="100" spans="1:13" s="5" customFormat="1" ht="33" customHeight="1">
      <c r="A100" s="483" t="s">
        <v>563</v>
      </c>
      <c r="B100" s="484"/>
      <c r="C100" s="297">
        <v>234435184</v>
      </c>
      <c r="D100" s="297">
        <v>22515773</v>
      </c>
      <c r="E100" s="297">
        <v>1657197</v>
      </c>
      <c r="F100" s="297">
        <v>2221215</v>
      </c>
      <c r="G100" s="309">
        <v>7</v>
      </c>
      <c r="H100" s="309">
        <v>18.39</v>
      </c>
      <c r="I100" s="297">
        <v>135081</v>
      </c>
      <c r="J100" s="244" t="s">
        <v>0</v>
      </c>
      <c r="K100" s="244"/>
      <c r="L100" s="298"/>
      <c r="M100" s="242"/>
    </row>
  </sheetData>
  <mergeCells count="113">
    <mergeCell ref="J60:K60"/>
    <mergeCell ref="J79:K79"/>
    <mergeCell ref="J69:K69"/>
    <mergeCell ref="J93:K93"/>
    <mergeCell ref="J94:K94"/>
    <mergeCell ref="J78:K78"/>
    <mergeCell ref="A100:B100"/>
    <mergeCell ref="J39:K39"/>
    <mergeCell ref="J40:K40"/>
    <mergeCell ref="J41:K41"/>
    <mergeCell ref="J42:K42"/>
    <mergeCell ref="J43:K43"/>
    <mergeCell ref="J44:K44"/>
    <mergeCell ref="J45:K45"/>
    <mergeCell ref="J46:K46"/>
    <mergeCell ref="J47:K47"/>
    <mergeCell ref="J48:K48"/>
    <mergeCell ref="J51:K51"/>
    <mergeCell ref="J53:K53"/>
    <mergeCell ref="J54:K54"/>
    <mergeCell ref="J55:K55"/>
    <mergeCell ref="J56:K56"/>
    <mergeCell ref="J49:K49"/>
    <mergeCell ref="J50:K50"/>
    <mergeCell ref="J61:K61"/>
    <mergeCell ref="J62:K62"/>
    <mergeCell ref="J63:K63"/>
    <mergeCell ref="J57:K57"/>
    <mergeCell ref="J58:K58"/>
    <mergeCell ref="J59:K59"/>
    <mergeCell ref="J11:K11"/>
    <mergeCell ref="A1:K1"/>
    <mergeCell ref="A2:K2"/>
    <mergeCell ref="A3:K3"/>
    <mergeCell ref="A4:K4"/>
    <mergeCell ref="A5:K5"/>
    <mergeCell ref="A6:B6"/>
    <mergeCell ref="C6:I6"/>
    <mergeCell ref="A7:A8"/>
    <mergeCell ref="B7:B10"/>
    <mergeCell ref="C7:D7"/>
    <mergeCell ref="E7:E8"/>
    <mergeCell ref="F7:F8"/>
    <mergeCell ref="G7:G8"/>
    <mergeCell ref="H7:H8"/>
    <mergeCell ref="I7:I8"/>
    <mergeCell ref="J7:K10"/>
    <mergeCell ref="C8:D8"/>
    <mergeCell ref="A9:A10"/>
    <mergeCell ref="E9:E10"/>
    <mergeCell ref="F9:F10"/>
    <mergeCell ref="G9:G10"/>
    <mergeCell ref="H9:H10"/>
    <mergeCell ref="I9:I10"/>
    <mergeCell ref="J14:K14"/>
    <mergeCell ref="J15:K15"/>
    <mergeCell ref="J31:K31"/>
    <mergeCell ref="J12:K12"/>
    <mergeCell ref="J13:K13"/>
    <mergeCell ref="J20:K20"/>
    <mergeCell ref="J21:K21"/>
    <mergeCell ref="J19:K19"/>
    <mergeCell ref="J18:K18"/>
    <mergeCell ref="J16:K16"/>
    <mergeCell ref="J17:K17"/>
    <mergeCell ref="J97:K97"/>
    <mergeCell ref="J98:K98"/>
    <mergeCell ref="J99:K99"/>
    <mergeCell ref="J52:K52"/>
    <mergeCell ref="J92:K92"/>
    <mergeCell ref="J22:K22"/>
    <mergeCell ref="J23:K23"/>
    <mergeCell ref="J32:K32"/>
    <mergeCell ref="J30:K30"/>
    <mergeCell ref="J29:K29"/>
    <mergeCell ref="J27:K27"/>
    <mergeCell ref="J28:K28"/>
    <mergeCell ref="J95:K95"/>
    <mergeCell ref="J85:K85"/>
    <mergeCell ref="J89:K89"/>
    <mergeCell ref="J90:K90"/>
    <mergeCell ref="J91:K91"/>
    <mergeCell ref="J80:K80"/>
    <mergeCell ref="J81:K81"/>
    <mergeCell ref="J82:K82"/>
    <mergeCell ref="J83:K83"/>
    <mergeCell ref="J84:K84"/>
    <mergeCell ref="J86:K86"/>
    <mergeCell ref="J87:K87"/>
    <mergeCell ref="J96:K96"/>
    <mergeCell ref="J38:K38"/>
    <mergeCell ref="J35:K35"/>
    <mergeCell ref="J37:K37"/>
    <mergeCell ref="J36:K36"/>
    <mergeCell ref="J33:K33"/>
    <mergeCell ref="J34:K34"/>
    <mergeCell ref="J26:K26"/>
    <mergeCell ref="J24:K24"/>
    <mergeCell ref="J25:K25"/>
    <mergeCell ref="J70:K70"/>
    <mergeCell ref="J71:K71"/>
    <mergeCell ref="J72:K72"/>
    <mergeCell ref="J73:K73"/>
    <mergeCell ref="J64:K64"/>
    <mergeCell ref="J65:K65"/>
    <mergeCell ref="J66:K66"/>
    <mergeCell ref="J67:K67"/>
    <mergeCell ref="J68:K68"/>
    <mergeCell ref="J88:K88"/>
    <mergeCell ref="J74:K74"/>
    <mergeCell ref="J75:K75"/>
    <mergeCell ref="J76:K76"/>
    <mergeCell ref="J77:K77"/>
  </mergeCells>
  <printOptions horizontalCentered="1"/>
  <pageMargins left="0" right="0" top="0.19685039370078741" bottom="0" header="0.31496062992125984" footer="0.31496062992125984"/>
  <pageSetup paperSize="9" scale="70" orientation="landscape" r:id="rId1"/>
  <rowBreaks count="2" manualBreakCount="2">
    <brk id="47" max="10" man="1"/>
    <brk id="70" max="10"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BreakPreview" zoomScaleNormal="100" zoomScaleSheetLayoutView="100" workbookViewId="0">
      <selection activeCell="G2" sqref="G2"/>
    </sheetView>
  </sheetViews>
  <sheetFormatPr defaultRowHeight="12.75"/>
  <cols>
    <col min="1" max="1" width="63.109375" style="34" customWidth="1"/>
    <col min="2" max="16384" width="8.88671875" style="34"/>
  </cols>
  <sheetData>
    <row r="1" spans="1:1" ht="229.5" customHeight="1">
      <c r="A1" s="66" t="s">
        <v>308</v>
      </c>
    </row>
  </sheetData>
  <printOptions horizontalCentered="1" verticalCentered="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70"/>
  <sheetViews>
    <sheetView view="pageBreakPreview" topLeftCell="A37" zoomScaleNormal="100" zoomScaleSheetLayoutView="100" workbookViewId="0">
      <selection activeCell="K10" sqref="K10"/>
    </sheetView>
  </sheetViews>
  <sheetFormatPr defaultRowHeight="15"/>
  <cols>
    <col min="1" max="1" width="5.44140625" style="37" customWidth="1"/>
    <col min="2" max="2" width="54.5546875" style="57" customWidth="1"/>
    <col min="3" max="3" width="6" style="16" bestFit="1" customWidth="1"/>
    <col min="4" max="4" width="45.88671875" style="16" bestFit="1" customWidth="1"/>
    <col min="5" max="5" width="4.5546875" style="17" bestFit="1" customWidth="1"/>
    <col min="6" max="8" width="1.6640625" style="16" bestFit="1" customWidth="1"/>
    <col min="9" max="11" width="1.5546875" style="16" bestFit="1" customWidth="1"/>
    <col min="12" max="16384" width="8.88671875" style="16"/>
  </cols>
  <sheetData>
    <row r="1" spans="1:10" s="19" customFormat="1" ht="19.5" customHeight="1">
      <c r="A1" s="55"/>
      <c r="B1" s="56"/>
      <c r="C1" s="403"/>
      <c r="D1" s="403"/>
      <c r="E1" s="403"/>
      <c r="F1" s="20"/>
      <c r="G1" s="20"/>
      <c r="H1" s="20"/>
      <c r="I1" s="20"/>
      <c r="J1" s="20"/>
    </row>
    <row r="2" spans="1:10" ht="19.5" customHeight="1">
      <c r="A2" s="404" t="s">
        <v>592</v>
      </c>
      <c r="B2" s="404"/>
      <c r="C2" s="404"/>
      <c r="D2" s="404"/>
      <c r="E2" s="404"/>
    </row>
    <row r="3" spans="1:10" ht="19.5" customHeight="1">
      <c r="A3" s="405" t="s">
        <v>593</v>
      </c>
      <c r="B3" s="405"/>
      <c r="C3" s="405"/>
      <c r="D3" s="405"/>
      <c r="E3" s="405"/>
    </row>
    <row r="4" spans="1:10" ht="36.75">
      <c r="A4" s="132" t="s">
        <v>283</v>
      </c>
      <c r="B4" s="212" t="s">
        <v>282</v>
      </c>
      <c r="C4" s="213" t="s">
        <v>284</v>
      </c>
      <c r="D4" s="214" t="s">
        <v>589</v>
      </c>
      <c r="E4" s="133" t="s">
        <v>281</v>
      </c>
    </row>
    <row r="5" spans="1:10" s="18" customFormat="1" ht="16.5" thickBot="1">
      <c r="A5" s="58"/>
      <c r="B5" s="299" t="s">
        <v>300</v>
      </c>
      <c r="C5" s="175">
        <v>2</v>
      </c>
      <c r="D5" s="300" t="s">
        <v>285</v>
      </c>
      <c r="E5" s="53"/>
    </row>
    <row r="6" spans="1:10" s="18" customFormat="1" ht="17.25" thickTop="1" thickBot="1">
      <c r="A6" s="134"/>
      <c r="B6" s="301" t="s">
        <v>299</v>
      </c>
      <c r="C6" s="176">
        <v>5</v>
      </c>
      <c r="D6" s="302" t="s">
        <v>286</v>
      </c>
      <c r="E6" s="135"/>
    </row>
    <row r="7" spans="1:10" s="18" customFormat="1" ht="17.25" thickTop="1" thickBot="1">
      <c r="A7" s="59"/>
      <c r="B7" s="299" t="s">
        <v>298</v>
      </c>
      <c r="C7" s="177">
        <v>7</v>
      </c>
      <c r="D7" s="300" t="s">
        <v>590</v>
      </c>
      <c r="E7" s="54"/>
    </row>
    <row r="8" spans="1:10" s="18" customFormat="1" ht="17.25" thickTop="1" thickBot="1">
      <c r="A8" s="134"/>
      <c r="B8" s="301" t="s">
        <v>297</v>
      </c>
      <c r="C8" s="176">
        <v>8</v>
      </c>
      <c r="D8" s="302" t="s">
        <v>287</v>
      </c>
      <c r="E8" s="135"/>
    </row>
    <row r="9" spans="1:10" s="18" customFormat="1" ht="30.75" customHeight="1" thickTop="1" thickBot="1">
      <c r="A9" s="59"/>
      <c r="B9" s="303" t="s">
        <v>296</v>
      </c>
      <c r="C9" s="177"/>
      <c r="D9" s="304" t="s">
        <v>288</v>
      </c>
      <c r="E9" s="54"/>
    </row>
    <row r="10" spans="1:10" s="18" customFormat="1" ht="15.95" customHeight="1" thickTop="1" thickBot="1">
      <c r="A10" s="138">
        <v>1</v>
      </c>
      <c r="B10" s="305" t="s">
        <v>647</v>
      </c>
      <c r="C10" s="176">
        <v>18</v>
      </c>
      <c r="D10" s="302" t="s">
        <v>648</v>
      </c>
      <c r="E10" s="136">
        <v>1</v>
      </c>
    </row>
    <row r="11" spans="1:10" s="18" customFormat="1" ht="29.25" customHeight="1" thickTop="1" thickBot="1">
      <c r="A11" s="312"/>
      <c r="B11" s="303" t="s">
        <v>295</v>
      </c>
      <c r="C11" s="177"/>
      <c r="D11" s="304" t="s">
        <v>289</v>
      </c>
      <c r="E11" s="60"/>
    </row>
    <row r="12" spans="1:10" s="18" customFormat="1" ht="17.100000000000001" customHeight="1" thickTop="1" thickBot="1">
      <c r="A12" s="138" t="s">
        <v>600</v>
      </c>
      <c r="B12" s="305" t="s">
        <v>649</v>
      </c>
      <c r="C12" s="176">
        <v>23</v>
      </c>
      <c r="D12" s="302" t="s">
        <v>650</v>
      </c>
      <c r="E12" s="136" t="s">
        <v>600</v>
      </c>
    </row>
    <row r="13" spans="1:10" s="316" customFormat="1" ht="17.100000000000001" customHeight="1" thickTop="1" thickBot="1">
      <c r="A13" s="312" t="s">
        <v>601</v>
      </c>
      <c r="B13" s="250" t="s">
        <v>652</v>
      </c>
      <c r="C13" s="313">
        <v>26</v>
      </c>
      <c r="D13" s="314" t="s">
        <v>653</v>
      </c>
      <c r="E13" s="315" t="s">
        <v>601</v>
      </c>
    </row>
    <row r="14" spans="1:10" s="18" customFormat="1" ht="17.100000000000001" customHeight="1" thickTop="1" thickBot="1">
      <c r="A14" s="138" t="s">
        <v>602</v>
      </c>
      <c r="B14" s="305" t="s">
        <v>654</v>
      </c>
      <c r="C14" s="176">
        <v>27</v>
      </c>
      <c r="D14" s="302" t="s">
        <v>655</v>
      </c>
      <c r="E14" s="136" t="s">
        <v>602</v>
      </c>
    </row>
    <row r="15" spans="1:10" s="316" customFormat="1" ht="17.100000000000001" customHeight="1" thickTop="1" thickBot="1">
      <c r="A15" s="312" t="s">
        <v>603</v>
      </c>
      <c r="B15" s="250" t="s">
        <v>656</v>
      </c>
      <c r="C15" s="313">
        <v>28</v>
      </c>
      <c r="D15" s="314" t="s">
        <v>657</v>
      </c>
      <c r="E15" s="315" t="s">
        <v>603</v>
      </c>
    </row>
    <row r="16" spans="1:10" s="18" customFormat="1" ht="17.100000000000001" customHeight="1" thickTop="1" thickBot="1">
      <c r="A16" s="138" t="s">
        <v>604</v>
      </c>
      <c r="B16" s="305" t="s">
        <v>658</v>
      </c>
      <c r="C16" s="176">
        <v>29</v>
      </c>
      <c r="D16" s="302" t="s">
        <v>659</v>
      </c>
      <c r="E16" s="136" t="s">
        <v>604</v>
      </c>
    </row>
    <row r="17" spans="1:5" s="18" customFormat="1" ht="33" thickTop="1" thickBot="1">
      <c r="A17" s="139"/>
      <c r="B17" s="303" t="s">
        <v>292</v>
      </c>
      <c r="C17" s="177"/>
      <c r="D17" s="304" t="s">
        <v>290</v>
      </c>
      <c r="E17" s="60"/>
    </row>
    <row r="18" spans="1:5" s="18" customFormat="1" ht="17.100000000000001" customHeight="1" thickTop="1" thickBot="1">
      <c r="A18" s="138" t="s">
        <v>605</v>
      </c>
      <c r="B18" s="305" t="s">
        <v>649</v>
      </c>
      <c r="C18" s="176">
        <v>31</v>
      </c>
      <c r="D18" s="302" t="s">
        <v>650</v>
      </c>
      <c r="E18" s="136" t="s">
        <v>605</v>
      </c>
    </row>
    <row r="19" spans="1:5" s="18" customFormat="1" ht="17.100000000000001" customHeight="1" thickTop="1" thickBot="1">
      <c r="A19" s="139" t="s">
        <v>606</v>
      </c>
      <c r="B19" s="61" t="s">
        <v>652</v>
      </c>
      <c r="C19" s="177">
        <v>37</v>
      </c>
      <c r="D19" s="300" t="s">
        <v>653</v>
      </c>
      <c r="E19" s="60" t="s">
        <v>606</v>
      </c>
    </row>
    <row r="20" spans="1:5" s="18" customFormat="1" ht="17.100000000000001" customHeight="1" thickTop="1" thickBot="1">
      <c r="A20" s="215" t="s">
        <v>607</v>
      </c>
      <c r="B20" s="317" t="s">
        <v>654</v>
      </c>
      <c r="C20" s="216">
        <v>40</v>
      </c>
      <c r="D20" s="318" t="s">
        <v>655</v>
      </c>
      <c r="E20" s="217" t="s">
        <v>607</v>
      </c>
    </row>
    <row r="21" spans="1:5" s="18" customFormat="1" ht="17.100000000000001" customHeight="1" thickTop="1" thickBot="1">
      <c r="A21" s="139" t="s">
        <v>608</v>
      </c>
      <c r="B21" s="61" t="s">
        <v>656</v>
      </c>
      <c r="C21" s="177">
        <v>43</v>
      </c>
      <c r="D21" s="300" t="s">
        <v>657</v>
      </c>
      <c r="E21" s="60" t="s">
        <v>608</v>
      </c>
    </row>
    <row r="22" spans="1:5" s="18" customFormat="1" ht="17.100000000000001" customHeight="1" thickTop="1">
      <c r="A22" s="215" t="s">
        <v>609</v>
      </c>
      <c r="B22" s="319" t="s">
        <v>658</v>
      </c>
      <c r="C22" s="216">
        <v>46</v>
      </c>
      <c r="D22" s="320" t="s">
        <v>659</v>
      </c>
      <c r="E22" s="217" t="s">
        <v>609</v>
      </c>
    </row>
    <row r="23" spans="1:5" s="18" customFormat="1" ht="32.25" thickBot="1">
      <c r="A23" s="140"/>
      <c r="B23" s="303" t="s">
        <v>294</v>
      </c>
      <c r="C23" s="178"/>
      <c r="D23" s="306" t="s">
        <v>291</v>
      </c>
      <c r="E23" s="63"/>
    </row>
    <row r="24" spans="1:5" s="18" customFormat="1" ht="17.25" thickTop="1" thickBot="1">
      <c r="A24" s="138" t="s">
        <v>610</v>
      </c>
      <c r="B24" s="305" t="s">
        <v>649</v>
      </c>
      <c r="C24" s="176">
        <v>50</v>
      </c>
      <c r="D24" s="302" t="s">
        <v>650</v>
      </c>
      <c r="E24" s="136" t="s">
        <v>610</v>
      </c>
    </row>
    <row r="25" spans="1:5" s="18" customFormat="1" ht="17.25" thickTop="1" thickBot="1">
      <c r="A25" s="139" t="s">
        <v>611</v>
      </c>
      <c r="B25" s="61" t="s">
        <v>661</v>
      </c>
      <c r="C25" s="177">
        <v>53</v>
      </c>
      <c r="D25" s="300" t="s">
        <v>651</v>
      </c>
      <c r="E25" s="60" t="s">
        <v>611</v>
      </c>
    </row>
    <row r="26" spans="1:5" s="18" customFormat="1" ht="17.25" thickTop="1" thickBot="1">
      <c r="A26" s="138" t="s">
        <v>612</v>
      </c>
      <c r="B26" s="305" t="s">
        <v>662</v>
      </c>
      <c r="C26" s="176">
        <v>56</v>
      </c>
      <c r="D26" s="302" t="s">
        <v>660</v>
      </c>
      <c r="E26" s="136" t="s">
        <v>612</v>
      </c>
    </row>
    <row r="27" spans="1:5" s="18" customFormat="1" ht="17.25" thickTop="1" thickBot="1">
      <c r="A27" s="139" t="s">
        <v>613</v>
      </c>
      <c r="B27" s="61" t="s">
        <v>652</v>
      </c>
      <c r="C27" s="177">
        <v>57</v>
      </c>
      <c r="D27" s="300" t="s">
        <v>653</v>
      </c>
      <c r="E27" s="60" t="s">
        <v>613</v>
      </c>
    </row>
    <row r="28" spans="1:5" s="18" customFormat="1" ht="17.25" thickTop="1" thickBot="1">
      <c r="A28" s="138" t="s">
        <v>614</v>
      </c>
      <c r="B28" s="305" t="s">
        <v>654</v>
      </c>
      <c r="C28" s="176">
        <v>60</v>
      </c>
      <c r="D28" s="302" t="s">
        <v>655</v>
      </c>
      <c r="E28" s="136" t="s">
        <v>614</v>
      </c>
    </row>
    <row r="29" spans="1:5" s="18" customFormat="1" ht="17.25" thickTop="1" thickBot="1">
      <c r="A29" s="139" t="s">
        <v>615</v>
      </c>
      <c r="B29" s="61" t="s">
        <v>656</v>
      </c>
      <c r="C29" s="177">
        <v>63</v>
      </c>
      <c r="D29" s="300" t="s">
        <v>663</v>
      </c>
      <c r="E29" s="60" t="s">
        <v>615</v>
      </c>
    </row>
    <row r="30" spans="1:5" s="18" customFormat="1" ht="17.25" thickTop="1" thickBot="1">
      <c r="A30" s="138" t="s">
        <v>616</v>
      </c>
      <c r="B30" s="305" t="s">
        <v>658</v>
      </c>
      <c r="C30" s="176">
        <v>66</v>
      </c>
      <c r="D30" s="302" t="s">
        <v>659</v>
      </c>
      <c r="E30" s="136" t="s">
        <v>616</v>
      </c>
    </row>
    <row r="31" spans="1:5" s="18" customFormat="1" ht="26.25" thickTop="1">
      <c r="A31" s="137"/>
      <c r="B31" s="307" t="s">
        <v>293</v>
      </c>
      <c r="C31" s="179">
        <v>69</v>
      </c>
      <c r="D31" s="308" t="s">
        <v>310</v>
      </c>
      <c r="E31" s="62"/>
    </row>
    <row r="32" spans="1:5" ht="38.25" customHeight="1">
      <c r="A32" s="115"/>
      <c r="D32" s="37"/>
    </row>
    <row r="34" spans="1:1" ht="18">
      <c r="A34" s="103"/>
    </row>
    <row r="35" spans="1:1" ht="18">
      <c r="A35" s="103"/>
    </row>
    <row r="37" spans="1:1" ht="18">
      <c r="A37" s="103"/>
    </row>
    <row r="38" spans="1:1" ht="18">
      <c r="A38" s="103"/>
    </row>
    <row r="39" spans="1:1" ht="18">
      <c r="A39" s="103"/>
    </row>
    <row r="41" spans="1:1" ht="18">
      <c r="A41" s="103"/>
    </row>
    <row r="43" spans="1:1" ht="18">
      <c r="A43" s="103"/>
    </row>
    <row r="44" spans="1:1" ht="18">
      <c r="A44" s="103"/>
    </row>
    <row r="45" spans="1:1" ht="18">
      <c r="A45" s="103"/>
    </row>
    <row r="47" spans="1:1" ht="18">
      <c r="A47" s="103"/>
    </row>
    <row r="48" spans="1:1" ht="18">
      <c r="A48" s="103"/>
    </row>
    <row r="49" spans="1:1" ht="18">
      <c r="A49" s="103"/>
    </row>
    <row r="50" spans="1:1" ht="18">
      <c r="A50" s="103"/>
    </row>
    <row r="51" spans="1:1" ht="18">
      <c r="A51" s="103"/>
    </row>
    <row r="53" spans="1:1" ht="18">
      <c r="A53" s="103"/>
    </row>
    <row r="55" spans="1:1" ht="18">
      <c r="A55" s="103"/>
    </row>
    <row r="57" spans="1:1" ht="18">
      <c r="A57" s="103"/>
    </row>
    <row r="59" spans="1:1" ht="18">
      <c r="A59" s="103"/>
    </row>
    <row r="60" spans="1:1" ht="18">
      <c r="A60" s="103"/>
    </row>
    <row r="62" spans="1:1" ht="18">
      <c r="A62" s="103"/>
    </row>
    <row r="65" spans="1:14" ht="18">
      <c r="A65" s="103"/>
    </row>
    <row r="67" spans="1:14" ht="24" customHeight="1"/>
    <row r="69" spans="1:14" ht="14.25">
      <c r="C69" s="108" t="e">
        <f>C11+C12+#REF!+C14+C15+#REF!+C16+C17+#REF!+#REF!+C20+C21+C22+C24+#REF!+C27+C29+#REF!+C31+C32+C34+C35+C37+C38+C39+C41+C43+C44+C45+C47+C48+C49+C50+C51+C53+C55+C57+C59+C60+C62+C65</f>
        <v>#REF!</v>
      </c>
      <c r="D69" s="108" t="e">
        <f>D11+D12+#REF!+D14+D15+#REF!+D16+D17+#REF!+#REF!+D20+D21+D22+D24+#REF!+D27+D29+#REF!+D31+D32+D34+D35+D37+D38+D39+D41+D43+D44+D45+D47+D48+D49+D50+D51+D53+D55+D57+D59+D60+D62+D65</f>
        <v>#VALUE!</v>
      </c>
      <c r="E69" s="108" t="e">
        <f>E11+E12+#REF!+E14+E15+#REF!+E16+E17+#REF!+#REF!+E20+E21+E22+E24+#REF!+E27+E29+#REF!+E31+E32+E34+E35+E37+E38+E39+E41+E43+E44+E45+E47+E48+E49+E50+E51+E53+E55+E57+E59+E60+E62+E65</f>
        <v>#REF!</v>
      </c>
      <c r="F69" s="108"/>
      <c r="G69" s="108"/>
      <c r="H69" s="108"/>
      <c r="I69" s="108"/>
      <c r="J69" s="108"/>
      <c r="K69" s="108"/>
      <c r="L69" s="108"/>
      <c r="M69" s="108"/>
      <c r="N69" s="108"/>
    </row>
    <row r="70" spans="1:14">
      <c r="C70" s="108"/>
      <c r="D70" s="108"/>
      <c r="F70" s="108"/>
      <c r="G70" s="108"/>
      <c r="H70" s="108"/>
      <c r="I70" s="108"/>
      <c r="J70" s="108"/>
      <c r="K70" s="108"/>
      <c r="L70" s="108"/>
      <c r="M70" s="108"/>
      <c r="N70" s="108"/>
    </row>
  </sheetData>
  <mergeCells count="3">
    <mergeCell ref="C1:E1"/>
    <mergeCell ref="A2:E2"/>
    <mergeCell ref="A3:E3"/>
  </mergeCells>
  <printOptions horizontalCentered="1"/>
  <pageMargins left="0" right="0" top="0.39370078740157483" bottom="0" header="0.31496062992125984" footer="0.31496062992125984"/>
  <pageSetup paperSize="9" scale="92" orientation="landscape" r:id="rId1"/>
  <rowBreaks count="1" manualBreakCount="1">
    <brk id="22"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1"/>
  <sheetViews>
    <sheetView view="pageBreakPreview" topLeftCell="A10" zoomScaleNormal="100" zoomScaleSheetLayoutView="100" workbookViewId="0">
      <selection activeCell="G2" sqref="G2"/>
    </sheetView>
  </sheetViews>
  <sheetFormatPr defaultRowHeight="23.25"/>
  <cols>
    <col min="1" max="1" width="14.5546875" style="21" customWidth="1"/>
    <col min="2" max="2" width="39.44140625" style="21" customWidth="1"/>
    <col min="3" max="3" width="1.6640625" style="24" bestFit="1" customWidth="1"/>
    <col min="4" max="4" width="39.88671875" style="24" customWidth="1"/>
    <col min="5" max="5" width="14" style="24" customWidth="1"/>
    <col min="6" max="11" width="1.6640625" style="24" bestFit="1" customWidth="1"/>
    <col min="12" max="16384" width="8.88671875" style="24"/>
  </cols>
  <sheetData>
    <row r="1" spans="1:11" s="26" customFormat="1" ht="62.25" customHeight="1">
      <c r="A1" s="408"/>
      <c r="B1" s="408"/>
      <c r="C1" s="408"/>
      <c r="D1" s="408"/>
      <c r="E1" s="408"/>
      <c r="F1" s="27"/>
      <c r="G1" s="27"/>
      <c r="H1" s="27"/>
    </row>
    <row r="2" spans="1:11" ht="57.75" customHeight="1">
      <c r="A2" s="409" t="s">
        <v>134</v>
      </c>
      <c r="B2" s="409"/>
      <c r="C2" s="25"/>
      <c r="D2" s="410" t="s">
        <v>133</v>
      </c>
      <c r="E2" s="410"/>
      <c r="I2" s="25"/>
      <c r="J2" s="25"/>
      <c r="K2" s="25"/>
    </row>
    <row r="3" spans="1:11" ht="20.25">
      <c r="A3" s="411" t="s">
        <v>578</v>
      </c>
      <c r="B3" s="411"/>
      <c r="D3" s="412" t="s">
        <v>132</v>
      </c>
      <c r="E3" s="412"/>
    </row>
    <row r="4" spans="1:11" ht="117" customHeight="1">
      <c r="A4" s="406" t="s">
        <v>577</v>
      </c>
      <c r="B4" s="406"/>
      <c r="D4" s="407" t="s">
        <v>576</v>
      </c>
      <c r="E4" s="407"/>
    </row>
    <row r="5" spans="1:11" ht="21.75" customHeight="1">
      <c r="A5" s="278" t="s">
        <v>572</v>
      </c>
      <c r="B5" s="219" t="s">
        <v>564</v>
      </c>
      <c r="D5" s="197" t="s">
        <v>252</v>
      </c>
      <c r="E5" s="23" t="s">
        <v>569</v>
      </c>
    </row>
    <row r="6" spans="1:11" ht="21.75" customHeight="1">
      <c r="A6" s="218" t="s">
        <v>573</v>
      </c>
      <c r="B6" s="219" t="s">
        <v>565</v>
      </c>
      <c r="D6" s="197" t="s">
        <v>253</v>
      </c>
      <c r="E6" s="23" t="s">
        <v>254</v>
      </c>
    </row>
    <row r="7" spans="1:11" ht="28.5">
      <c r="A7" s="218" t="s">
        <v>566</v>
      </c>
      <c r="B7" s="219" t="s">
        <v>575</v>
      </c>
      <c r="D7" s="197" t="s">
        <v>570</v>
      </c>
      <c r="E7" s="23" t="s">
        <v>255</v>
      </c>
    </row>
    <row r="8" spans="1:11" ht="28.5">
      <c r="A8" s="218" t="s">
        <v>567</v>
      </c>
      <c r="B8" s="279" t="s">
        <v>574</v>
      </c>
      <c r="D8" s="277" t="s">
        <v>571</v>
      </c>
      <c r="E8" s="23" t="s">
        <v>256</v>
      </c>
    </row>
    <row r="9" spans="1:11" s="220" customFormat="1" ht="35.25" customHeight="1">
      <c r="A9" s="413" t="s">
        <v>259</v>
      </c>
      <c r="B9" s="413"/>
      <c r="D9" s="414" t="s">
        <v>257</v>
      </c>
      <c r="E9" s="414"/>
    </row>
    <row r="10" spans="1:11" ht="29.25" customHeight="1">
      <c r="A10" s="415" t="s">
        <v>131</v>
      </c>
      <c r="B10" s="415"/>
      <c r="C10" s="221"/>
      <c r="D10" s="416" t="s">
        <v>130</v>
      </c>
      <c r="E10" s="416"/>
    </row>
    <row r="11" spans="1:11" ht="43.5" customHeight="1">
      <c r="A11" s="413" t="s">
        <v>260</v>
      </c>
      <c r="B11" s="413"/>
      <c r="C11" s="221"/>
      <c r="D11" s="407" t="s">
        <v>258</v>
      </c>
      <c r="E11" s="407"/>
    </row>
    <row r="12" spans="1:11" ht="23.25" customHeight="1">
      <c r="A12" s="417" t="s">
        <v>129</v>
      </c>
      <c r="B12" s="417"/>
      <c r="C12" s="221"/>
      <c r="D12" s="416" t="s">
        <v>128</v>
      </c>
      <c r="E12" s="416"/>
    </row>
    <row r="13" spans="1:11" ht="44.25" customHeight="1">
      <c r="A13" s="413" t="s">
        <v>127</v>
      </c>
      <c r="B13" s="413"/>
      <c r="C13" s="221"/>
      <c r="D13" s="418" t="s">
        <v>126</v>
      </c>
      <c r="E13" s="418"/>
    </row>
    <row r="14" spans="1:11" ht="23.25" customHeight="1">
      <c r="A14" s="415" t="s">
        <v>125</v>
      </c>
      <c r="B14" s="415"/>
      <c r="C14" s="221"/>
      <c r="D14" s="416" t="s">
        <v>124</v>
      </c>
      <c r="E14" s="416"/>
    </row>
    <row r="15" spans="1:11" ht="57" customHeight="1">
      <c r="A15" s="413" t="s">
        <v>665</v>
      </c>
      <c r="B15" s="413"/>
      <c r="C15" s="221"/>
      <c r="D15" s="418" t="s">
        <v>664</v>
      </c>
      <c r="E15" s="418"/>
    </row>
    <row r="16" spans="1:11" ht="44.25" customHeight="1">
      <c r="A16" s="413" t="s">
        <v>123</v>
      </c>
      <c r="B16" s="413"/>
      <c r="C16" s="221"/>
      <c r="D16" s="418" t="s">
        <v>122</v>
      </c>
      <c r="E16" s="418"/>
    </row>
    <row r="17" spans="1:5" ht="60.75" customHeight="1">
      <c r="A17" s="413" t="s">
        <v>121</v>
      </c>
      <c r="B17" s="413"/>
      <c r="C17" s="221"/>
      <c r="D17" s="418" t="s">
        <v>120</v>
      </c>
      <c r="E17" s="418"/>
    </row>
    <row r="18" spans="1:5">
      <c r="A18" s="116"/>
      <c r="B18" s="141"/>
    </row>
    <row r="19" spans="1:5">
      <c r="A19" s="104"/>
    </row>
    <row r="20" spans="1:5">
      <c r="A20" s="116"/>
    </row>
    <row r="21" spans="1:5">
      <c r="A21" s="104"/>
    </row>
    <row r="22" spans="1:5">
      <c r="A22" s="113"/>
    </row>
    <row r="23" spans="1:5">
      <c r="A23" s="104"/>
    </row>
    <row r="24" spans="1:5">
      <c r="A24" s="116"/>
    </row>
    <row r="25" spans="1:5">
      <c r="A25" s="104"/>
    </row>
    <row r="26" spans="1:5">
      <c r="A26" s="113"/>
    </row>
    <row r="27" spans="1:5">
      <c r="A27" s="104"/>
    </row>
    <row r="28" spans="1:5">
      <c r="A28" s="104"/>
    </row>
    <row r="29" spans="1:5">
      <c r="A29" s="116"/>
    </row>
    <row r="30" spans="1:5">
      <c r="A30" s="104"/>
    </row>
    <row r="31" spans="1:5">
      <c r="A31" s="104"/>
    </row>
    <row r="33" spans="1:11">
      <c r="A33" s="104"/>
    </row>
    <row r="35" spans="1:11">
      <c r="A35" s="104"/>
    </row>
    <row r="36" spans="1:11">
      <c r="A36" s="116">
        <v>36</v>
      </c>
    </row>
    <row r="37" spans="1:11">
      <c r="A37" s="104"/>
    </row>
    <row r="38" spans="1:11">
      <c r="A38" s="104"/>
    </row>
    <row r="39" spans="1:11">
      <c r="A39" s="104"/>
      <c r="C39" s="24">
        <f>C12+C15+C17+C19+C21+C23+C25+C27+C28+C30+C31+C33+C35+C37+C38</f>
        <v>0</v>
      </c>
      <c r="D39" s="24" t="e">
        <f t="shared" ref="D39:K39" si="0">D12+D15+D17+D19+D21+D23+D25+D27+D28+D30+D31+D33+D35+D37+D38</f>
        <v>#VALUE!</v>
      </c>
      <c r="E39" s="24">
        <f t="shared" si="0"/>
        <v>0</v>
      </c>
      <c r="F39" s="24">
        <f t="shared" si="0"/>
        <v>0</v>
      </c>
      <c r="G39" s="24">
        <f t="shared" si="0"/>
        <v>0</v>
      </c>
      <c r="H39" s="24">
        <f t="shared" si="0"/>
        <v>0</v>
      </c>
      <c r="I39" s="24">
        <f t="shared" si="0"/>
        <v>0</v>
      </c>
      <c r="J39" s="24">
        <f t="shared" si="0"/>
        <v>0</v>
      </c>
      <c r="K39" s="24">
        <f t="shared" si="0"/>
        <v>0</v>
      </c>
    </row>
    <row r="40" spans="1:11">
      <c r="A40" s="104"/>
    </row>
    <row r="41" spans="1:11">
      <c r="C41" s="24">
        <f>C12+C15+C17+C19+C21+C23+C25+C27+C28+C30+C31+C33+C35+C37+C38</f>
        <v>0</v>
      </c>
      <c r="D41" s="24" t="e">
        <f t="shared" ref="D41:K41" si="1">D12+D15+D17+D19+D21+D23+D25+D27+D28+D30+D31+D33+D35+D37+D38</f>
        <v>#VALUE!</v>
      </c>
      <c r="E41" s="24">
        <f t="shared" si="1"/>
        <v>0</v>
      </c>
      <c r="F41" s="24">
        <f t="shared" si="1"/>
        <v>0</v>
      </c>
      <c r="G41" s="24">
        <f t="shared" si="1"/>
        <v>0</v>
      </c>
      <c r="H41" s="24">
        <f t="shared" si="1"/>
        <v>0</v>
      </c>
      <c r="I41" s="24">
        <f t="shared" si="1"/>
        <v>0</v>
      </c>
      <c r="J41" s="24">
        <f t="shared" si="1"/>
        <v>0</v>
      </c>
      <c r="K41" s="24">
        <f t="shared" si="1"/>
        <v>0</v>
      </c>
    </row>
    <row r="42" spans="1:11">
      <c r="A42" s="104"/>
    </row>
    <row r="43" spans="1:11">
      <c r="A43" s="104"/>
    </row>
    <row r="45" spans="1:11">
      <c r="A45" s="104"/>
    </row>
    <row r="46" spans="1:11">
      <c r="A46" s="104"/>
    </row>
    <row r="48" spans="1:11">
      <c r="A48" s="104"/>
    </row>
    <row r="49" spans="1:1">
      <c r="A49" s="104"/>
    </row>
    <row r="50" spans="1:1">
      <c r="A50" s="104"/>
    </row>
    <row r="52" spans="1:1">
      <c r="A52" s="104"/>
    </row>
    <row r="54" spans="1:1">
      <c r="A54" s="104"/>
    </row>
    <row r="55" spans="1:1">
      <c r="A55" s="104"/>
    </row>
    <row r="56" spans="1:1">
      <c r="A56" s="104"/>
    </row>
    <row r="58" spans="1:1">
      <c r="A58" s="104"/>
    </row>
    <row r="59" spans="1:1">
      <c r="A59" s="104"/>
    </row>
    <row r="60" spans="1:1">
      <c r="A60" s="104"/>
    </row>
    <row r="61" spans="1:1">
      <c r="A61" s="104"/>
    </row>
    <row r="62" spans="1:1">
      <c r="A62" s="104"/>
    </row>
    <row r="64" spans="1:1">
      <c r="A64" s="104"/>
    </row>
    <row r="66" spans="1:14">
      <c r="A66" s="104"/>
    </row>
    <row r="68" spans="1:14">
      <c r="A68" s="104"/>
    </row>
    <row r="70" spans="1:14">
      <c r="A70" s="104"/>
    </row>
    <row r="71" spans="1:14">
      <c r="A71" s="104"/>
    </row>
    <row r="73" spans="1:14">
      <c r="A73" s="104"/>
    </row>
    <row r="76" spans="1:14">
      <c r="A76" s="104"/>
    </row>
    <row r="78" spans="1:14" ht="24" customHeight="1"/>
    <row r="80" spans="1:14">
      <c r="C80" s="26">
        <f t="shared" ref="C80:H80" si="2">C12+C13+C15+C18+C19+C20+C21+C22+C24+C26+C28+C29+C31+C33+C35+C37+C39+C40+C42+C43+C45+C46+C48+C49+C50+C52+C54+C55+C56+C58+C59+C60+C61+C62+C64+C66+C68+C70+C71+C73+C76</f>
        <v>0</v>
      </c>
      <c r="D80" s="26" t="e">
        <f t="shared" si="2"/>
        <v>#VALUE!</v>
      </c>
      <c r="E80" s="26">
        <f t="shared" si="2"/>
        <v>0</v>
      </c>
      <c r="F80" s="26">
        <f t="shared" si="2"/>
        <v>0</v>
      </c>
      <c r="G80" s="26">
        <f t="shared" si="2"/>
        <v>0</v>
      </c>
      <c r="H80" s="26">
        <f t="shared" si="2"/>
        <v>0</v>
      </c>
      <c r="I80" s="26"/>
      <c r="J80" s="26"/>
      <c r="K80" s="26"/>
      <c r="L80" s="26"/>
      <c r="M80" s="26"/>
      <c r="N80" s="26"/>
    </row>
    <row r="81" spans="3:14">
      <c r="C81" s="26"/>
      <c r="D81" s="26"/>
      <c r="E81" s="26"/>
      <c r="F81" s="26"/>
      <c r="G81" s="26"/>
      <c r="H81" s="26"/>
      <c r="I81" s="26"/>
      <c r="J81" s="26"/>
      <c r="K81" s="26"/>
      <c r="L81" s="26"/>
      <c r="M81" s="26"/>
      <c r="N81" s="26"/>
    </row>
  </sheetData>
  <mergeCells count="25">
    <mergeCell ref="A12:B12"/>
    <mergeCell ref="D12:E12"/>
    <mergeCell ref="A16:B16"/>
    <mergeCell ref="D16:E16"/>
    <mergeCell ref="A17:B17"/>
    <mergeCell ref="D17:E17"/>
    <mergeCell ref="A13:B13"/>
    <mergeCell ref="D13:E13"/>
    <mergeCell ref="A14:B14"/>
    <mergeCell ref="D14:E14"/>
    <mergeCell ref="A15:B15"/>
    <mergeCell ref="D15:E15"/>
    <mergeCell ref="A9:B9"/>
    <mergeCell ref="D9:E9"/>
    <mergeCell ref="A10:B10"/>
    <mergeCell ref="D10:E10"/>
    <mergeCell ref="A11:B11"/>
    <mergeCell ref="D11:E11"/>
    <mergeCell ref="A4:B4"/>
    <mergeCell ref="D4:E4"/>
    <mergeCell ref="A1:E1"/>
    <mergeCell ref="A2:B2"/>
    <mergeCell ref="D2:E2"/>
    <mergeCell ref="A3:B3"/>
    <mergeCell ref="D3:E3"/>
  </mergeCells>
  <printOptions horizontalCentered="1"/>
  <pageMargins left="0" right="0" top="0.39370078740157483" bottom="0" header="0.31496062992125984" footer="0.31496062992125984"/>
  <pageSetup paperSize="9" orientation="landscape" r:id="rId1"/>
  <rowBreaks count="1" manualBreakCount="1">
    <brk id="11"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2"/>
  <sheetViews>
    <sheetView view="pageBreakPreview" zoomScaleNormal="100" zoomScaleSheetLayoutView="100" workbookViewId="0">
      <selection activeCell="G2" sqref="G2"/>
    </sheetView>
  </sheetViews>
  <sheetFormatPr defaultRowHeight="23.25"/>
  <cols>
    <col min="1" max="1" width="15.21875" style="21" customWidth="1"/>
    <col min="2" max="2" width="39.44140625" style="21" customWidth="1"/>
    <col min="3" max="3" width="1.6640625" style="24" bestFit="1" customWidth="1"/>
    <col min="4" max="4" width="39.109375" style="24" bestFit="1" customWidth="1"/>
    <col min="5" max="5" width="14.109375" style="24" customWidth="1"/>
    <col min="6" max="11" width="1.6640625" style="24" bestFit="1" customWidth="1"/>
    <col min="12" max="16384" width="8.88671875" style="24"/>
  </cols>
  <sheetData>
    <row r="1" spans="1:12" s="26" customFormat="1" ht="49.5" customHeight="1">
      <c r="A1" s="408"/>
      <c r="B1" s="408"/>
      <c r="C1" s="408"/>
      <c r="D1" s="408"/>
      <c r="E1" s="408"/>
      <c r="F1" s="27"/>
      <c r="G1" s="27"/>
      <c r="H1" s="27"/>
    </row>
    <row r="2" spans="1:12" s="32" customFormat="1" ht="42" customHeight="1">
      <c r="A2" s="33"/>
      <c r="E2" s="33"/>
    </row>
    <row r="3" spans="1:12" ht="20.25" customHeight="1">
      <c r="A3" s="421" t="s">
        <v>148</v>
      </c>
      <c r="B3" s="421"/>
      <c r="D3" s="422" t="s">
        <v>366</v>
      </c>
      <c r="E3" s="422"/>
    </row>
    <row r="4" spans="1:12" ht="23.25" customHeight="1">
      <c r="A4" s="423" t="s">
        <v>147</v>
      </c>
      <c r="B4" s="423"/>
      <c r="D4" s="424" t="s">
        <v>568</v>
      </c>
      <c r="E4" s="424"/>
    </row>
    <row r="5" spans="1:12" ht="38.25" customHeight="1">
      <c r="A5" s="222" t="s">
        <v>146</v>
      </c>
      <c r="B5" s="223" t="s">
        <v>145</v>
      </c>
      <c r="D5" s="31" t="s">
        <v>144</v>
      </c>
      <c r="E5" s="30" t="s">
        <v>579</v>
      </c>
      <c r="J5" s="29"/>
      <c r="K5" s="28"/>
      <c r="L5" s="28"/>
    </row>
    <row r="6" spans="1:12" ht="36">
      <c r="A6" s="222" t="s">
        <v>143</v>
      </c>
      <c r="B6" s="223" t="s">
        <v>142</v>
      </c>
      <c r="D6" s="31" t="s">
        <v>141</v>
      </c>
      <c r="E6" s="30" t="s">
        <v>580</v>
      </c>
      <c r="J6" s="29"/>
      <c r="K6" s="28"/>
      <c r="L6" s="28"/>
    </row>
    <row r="7" spans="1:12" ht="36">
      <c r="A7" s="222" t="s">
        <v>140</v>
      </c>
      <c r="B7" s="223" t="s">
        <v>139</v>
      </c>
      <c r="D7" s="31" t="s">
        <v>570</v>
      </c>
      <c r="E7" s="30" t="s">
        <v>581</v>
      </c>
      <c r="J7" s="29"/>
      <c r="K7" s="28"/>
      <c r="L7" s="28"/>
    </row>
    <row r="8" spans="1:12" ht="36">
      <c r="A8" s="222" t="s">
        <v>138</v>
      </c>
      <c r="B8" s="223" t="s">
        <v>275</v>
      </c>
      <c r="D8" s="31" t="s">
        <v>274</v>
      </c>
      <c r="E8" s="30" t="s">
        <v>137</v>
      </c>
      <c r="J8" s="29"/>
      <c r="K8" s="28"/>
      <c r="L8" s="28"/>
    </row>
    <row r="9" spans="1:12" ht="47.25" customHeight="1">
      <c r="A9" s="419" t="s">
        <v>136</v>
      </c>
      <c r="B9" s="419"/>
      <c r="D9" s="420" t="s">
        <v>135</v>
      </c>
      <c r="E9" s="420"/>
    </row>
    <row r="11" spans="1:12" ht="29.25" customHeight="1">
      <c r="A11" s="104"/>
    </row>
    <row r="13" spans="1:12">
      <c r="A13" s="101"/>
    </row>
    <row r="14" spans="1:12">
      <c r="A14" s="119"/>
    </row>
    <row r="16" spans="1:12">
      <c r="A16" s="104"/>
    </row>
    <row r="18" spans="1:1">
      <c r="A18" s="110"/>
    </row>
    <row r="19" spans="1:1">
      <c r="A19" s="116"/>
    </row>
    <row r="20" spans="1:1">
      <c r="A20" s="104"/>
    </row>
    <row r="21" spans="1:1">
      <c r="A21" s="116"/>
    </row>
    <row r="22" spans="1:1">
      <c r="A22" s="104"/>
    </row>
    <row r="23" spans="1:1">
      <c r="A23" s="113"/>
    </row>
    <row r="24" spans="1:1">
      <c r="A24" s="104"/>
    </row>
    <row r="25" spans="1:1">
      <c r="A25" s="116"/>
    </row>
    <row r="26" spans="1:1">
      <c r="A26" s="104"/>
    </row>
    <row r="27" spans="1:1">
      <c r="A27" s="113"/>
    </row>
    <row r="28" spans="1:1">
      <c r="A28" s="104"/>
    </row>
    <row r="29" spans="1:1">
      <c r="A29" s="104"/>
    </row>
    <row r="30" spans="1:1">
      <c r="A30" s="116"/>
    </row>
    <row r="31" spans="1:1">
      <c r="A31" s="104"/>
    </row>
    <row r="32" spans="1:1">
      <c r="A32" s="104"/>
    </row>
    <row r="34" spans="1:11">
      <c r="A34" s="104"/>
    </row>
    <row r="36" spans="1:11">
      <c r="A36" s="104"/>
    </row>
    <row r="37" spans="1:11">
      <c r="A37" s="116">
        <v>36</v>
      </c>
    </row>
    <row r="38" spans="1:11">
      <c r="A38" s="104"/>
    </row>
    <row r="39" spans="1:11">
      <c r="A39" s="104"/>
    </row>
    <row r="40" spans="1:11">
      <c r="A40" s="104"/>
      <c r="C40" s="24">
        <f>C13+C16+C18+C20+C22+C24+C26+C28+C29+C31+C32+C34+C36+C38+C39</f>
        <v>0</v>
      </c>
      <c r="D40" s="24">
        <f t="shared" ref="D40:K40" si="0">D13+D16+D18+D20+D22+D24+D26+D28+D29+D31+D32+D34+D36+D38+D39</f>
        <v>0</v>
      </c>
      <c r="E40" s="24">
        <f t="shared" si="0"/>
        <v>0</v>
      </c>
      <c r="F40" s="24">
        <f t="shared" si="0"/>
        <v>0</v>
      </c>
      <c r="G40" s="24">
        <f t="shared" si="0"/>
        <v>0</v>
      </c>
      <c r="H40" s="24">
        <f t="shared" si="0"/>
        <v>0</v>
      </c>
      <c r="I40" s="24">
        <f t="shared" si="0"/>
        <v>0</v>
      </c>
      <c r="J40" s="24">
        <f t="shared" si="0"/>
        <v>0</v>
      </c>
      <c r="K40" s="24">
        <f t="shared" si="0"/>
        <v>0</v>
      </c>
    </row>
    <row r="41" spans="1:11">
      <c r="A41" s="104"/>
    </row>
    <row r="42" spans="1:11">
      <c r="C42" s="24">
        <f>C13+C16+C18+C20+C22+C24+C26+C28+C29+C31+C32+C34+C36+C38+C39</f>
        <v>0</v>
      </c>
      <c r="D42" s="24">
        <f t="shared" ref="D42:K42" si="1">D13+D16+D18+D20+D22+D24+D26+D28+D29+D31+D32+D34+D36+D38+D39</f>
        <v>0</v>
      </c>
      <c r="E42" s="24">
        <f t="shared" si="1"/>
        <v>0</v>
      </c>
      <c r="F42" s="24">
        <f t="shared" si="1"/>
        <v>0</v>
      </c>
      <c r="G42" s="24">
        <f t="shared" si="1"/>
        <v>0</v>
      </c>
      <c r="H42" s="24">
        <f t="shared" si="1"/>
        <v>0</v>
      </c>
      <c r="I42" s="24">
        <f t="shared" si="1"/>
        <v>0</v>
      </c>
      <c r="J42" s="24">
        <f t="shared" si="1"/>
        <v>0</v>
      </c>
      <c r="K42" s="24">
        <f t="shared" si="1"/>
        <v>0</v>
      </c>
    </row>
    <row r="43" spans="1:11">
      <c r="A43" s="104"/>
    </row>
    <row r="44" spans="1:11">
      <c r="A44" s="104"/>
    </row>
    <row r="46" spans="1:11">
      <c r="A46" s="104"/>
    </row>
    <row r="47" spans="1:11">
      <c r="A47" s="104"/>
    </row>
    <row r="49" spans="1:1">
      <c r="A49" s="104"/>
    </row>
    <row r="50" spans="1:1">
      <c r="A50" s="104"/>
    </row>
    <row r="51" spans="1:1">
      <c r="A51" s="104"/>
    </row>
    <row r="53" spans="1:1">
      <c r="A53" s="104"/>
    </row>
    <row r="55" spans="1:1">
      <c r="A55" s="104"/>
    </row>
    <row r="56" spans="1:1">
      <c r="A56" s="104"/>
    </row>
    <row r="57" spans="1:1">
      <c r="A57" s="104"/>
    </row>
    <row r="59" spans="1:1">
      <c r="A59" s="104"/>
    </row>
    <row r="60" spans="1:1">
      <c r="A60" s="104"/>
    </row>
    <row r="61" spans="1:1">
      <c r="A61" s="104"/>
    </row>
    <row r="62" spans="1:1">
      <c r="A62" s="104"/>
    </row>
    <row r="63" spans="1:1">
      <c r="A63" s="104"/>
    </row>
    <row r="65" spans="1:1">
      <c r="A65" s="104"/>
    </row>
    <row r="67" spans="1:1">
      <c r="A67" s="104"/>
    </row>
    <row r="69" spans="1:1">
      <c r="A69" s="104"/>
    </row>
    <row r="71" spans="1:1">
      <c r="A71" s="104"/>
    </row>
    <row r="72" spans="1:1">
      <c r="A72" s="104"/>
    </row>
    <row r="74" spans="1:1">
      <c r="A74" s="104"/>
    </row>
    <row r="77" spans="1:1">
      <c r="A77" s="104"/>
    </row>
    <row r="79" spans="1:1" ht="24" customHeight="1"/>
    <row r="81" spans="3:14">
      <c r="C81" s="26">
        <f t="shared" ref="C81:H81" si="2">C13+C14+C16+C19+C20+C21+C22+C23+C25+C27+C29+C30+C32+C34+C36+C38+C40+C41+C43+C44+C46+C47+C49+C50+C51+C53+C55+C56+C57+C59+C60+C61+C62+C63+C65+C67+C69+C71+C72+C74+C77</f>
        <v>0</v>
      </c>
      <c r="D81" s="26">
        <f t="shared" si="2"/>
        <v>0</v>
      </c>
      <c r="E81" s="26">
        <f t="shared" si="2"/>
        <v>0</v>
      </c>
      <c r="F81" s="26">
        <f t="shared" si="2"/>
        <v>0</v>
      </c>
      <c r="G81" s="26">
        <f t="shared" si="2"/>
        <v>0</v>
      </c>
      <c r="H81" s="26">
        <f t="shared" si="2"/>
        <v>0</v>
      </c>
      <c r="I81" s="26"/>
      <c r="J81" s="26"/>
      <c r="K81" s="26"/>
      <c r="L81" s="26"/>
      <c r="M81" s="26"/>
      <c r="N81" s="26"/>
    </row>
    <row r="82" spans="3:14">
      <c r="C82" s="26"/>
      <c r="D82" s="26"/>
      <c r="E82" s="26"/>
      <c r="F82" s="26"/>
      <c r="G82" s="26"/>
      <c r="H82" s="26"/>
      <c r="I82" s="26"/>
      <c r="J82" s="26"/>
      <c r="K82" s="26"/>
      <c r="L82" s="26"/>
      <c r="M82" s="26"/>
      <c r="N82" s="26"/>
    </row>
  </sheetData>
  <mergeCells count="7">
    <mergeCell ref="A9:B9"/>
    <mergeCell ref="D9:E9"/>
    <mergeCell ref="A1:E1"/>
    <mergeCell ref="A3:B3"/>
    <mergeCell ref="D3:E3"/>
    <mergeCell ref="A4:B4"/>
    <mergeCell ref="D4:E4"/>
  </mergeCells>
  <printOptions horizontalCentered="1"/>
  <pageMargins left="0" right="0" top="0.39370078740157483" bottom="0"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22"/>
  <sheetViews>
    <sheetView tabSelected="1" view="pageBreakPreview" topLeftCell="A64" zoomScaleNormal="100" zoomScaleSheetLayoutView="100" workbookViewId="0">
      <selection activeCell="G2" sqref="G2"/>
    </sheetView>
  </sheetViews>
  <sheetFormatPr defaultRowHeight="23.25"/>
  <cols>
    <col min="1" max="1" width="14.5546875" style="144" customWidth="1"/>
    <col min="2" max="2" width="42.77734375" style="144" customWidth="1"/>
    <col min="3" max="3" width="3.6640625" style="143" customWidth="1"/>
    <col min="4" max="4" width="42.77734375" style="143" customWidth="1"/>
    <col min="5" max="5" width="13.77734375" style="143" customWidth="1"/>
    <col min="6" max="7" width="8.88671875" style="143"/>
    <col min="8" max="8" width="48.5546875" style="143" customWidth="1"/>
    <col min="9" max="16384" width="8.88671875" style="143"/>
  </cols>
  <sheetData>
    <row r="1" spans="1:8" s="26" customFormat="1" ht="68.25" customHeight="1">
      <c r="A1" s="408"/>
      <c r="B1" s="408"/>
      <c r="C1" s="408"/>
      <c r="D1" s="408"/>
      <c r="E1" s="408"/>
      <c r="F1" s="27"/>
      <c r="G1" s="27"/>
      <c r="H1" s="27"/>
    </row>
    <row r="2" spans="1:8">
      <c r="A2" s="425" t="s">
        <v>236</v>
      </c>
      <c r="B2" s="425"/>
      <c r="D2" s="426" t="s">
        <v>235</v>
      </c>
      <c r="E2" s="426"/>
    </row>
    <row r="3" spans="1:8" s="142" customFormat="1" ht="20.25">
      <c r="A3" s="427" t="s">
        <v>464</v>
      </c>
      <c r="B3" s="427"/>
      <c r="D3" s="428" t="s">
        <v>315</v>
      </c>
      <c r="E3" s="428"/>
    </row>
    <row r="4" spans="1:8" s="142" customFormat="1" ht="95.25" customHeight="1">
      <c r="A4" s="429" t="s">
        <v>234</v>
      </c>
      <c r="B4" s="429"/>
      <c r="D4" s="430" t="s">
        <v>568</v>
      </c>
      <c r="E4" s="430"/>
    </row>
    <row r="5" spans="1:8" s="142" customFormat="1" ht="23.25" customHeight="1">
      <c r="A5" s="427" t="s">
        <v>465</v>
      </c>
      <c r="B5" s="427"/>
      <c r="D5" s="433" t="s">
        <v>316</v>
      </c>
      <c r="E5" s="433"/>
    </row>
    <row r="6" spans="1:8" s="142" customFormat="1" ht="80.25" customHeight="1">
      <c r="A6" s="429" t="s">
        <v>317</v>
      </c>
      <c r="B6" s="429"/>
      <c r="D6" s="430" t="s">
        <v>318</v>
      </c>
      <c r="E6" s="430"/>
    </row>
    <row r="7" spans="1:8" s="142" customFormat="1" ht="23.25" customHeight="1">
      <c r="A7" s="431" t="s">
        <v>466</v>
      </c>
      <c r="B7" s="431"/>
      <c r="D7" s="432" t="s">
        <v>591</v>
      </c>
      <c r="E7" s="434"/>
    </row>
    <row r="8" spans="1:8" s="142" customFormat="1" ht="36.75" customHeight="1">
      <c r="A8" s="429" t="s">
        <v>233</v>
      </c>
      <c r="B8" s="429"/>
      <c r="D8" s="430" t="s">
        <v>232</v>
      </c>
      <c r="E8" s="430"/>
    </row>
    <row r="9" spans="1:8" s="142" customFormat="1" ht="23.25" customHeight="1">
      <c r="A9" s="431" t="s">
        <v>467</v>
      </c>
      <c r="B9" s="431"/>
      <c r="D9" s="432" t="s">
        <v>231</v>
      </c>
      <c r="E9" s="432"/>
    </row>
    <row r="10" spans="1:8" s="142" customFormat="1" ht="75.75" customHeight="1">
      <c r="A10" s="429" t="s">
        <v>230</v>
      </c>
      <c r="B10" s="429"/>
      <c r="D10" s="430" t="s">
        <v>229</v>
      </c>
      <c r="E10" s="430"/>
    </row>
    <row r="11" spans="1:8" s="142" customFormat="1" ht="23.25" customHeight="1">
      <c r="A11" s="431" t="s">
        <v>468</v>
      </c>
      <c r="B11" s="431"/>
      <c r="D11" s="432" t="s">
        <v>228</v>
      </c>
      <c r="E11" s="432"/>
    </row>
    <row r="12" spans="1:8" s="142" customFormat="1" ht="122.25" customHeight="1">
      <c r="A12" s="429" t="s">
        <v>227</v>
      </c>
      <c r="B12" s="429"/>
      <c r="D12" s="430" t="s">
        <v>226</v>
      </c>
      <c r="E12" s="430"/>
    </row>
    <row r="13" spans="1:8" s="142" customFormat="1" ht="23.25" customHeight="1">
      <c r="A13" s="431" t="s">
        <v>469</v>
      </c>
      <c r="B13" s="431"/>
      <c r="D13" s="432" t="s">
        <v>225</v>
      </c>
      <c r="E13" s="432"/>
    </row>
    <row r="14" spans="1:8" s="142" customFormat="1" ht="104.25" customHeight="1">
      <c r="A14" s="429" t="s">
        <v>319</v>
      </c>
      <c r="B14" s="429"/>
      <c r="D14" s="430" t="s">
        <v>224</v>
      </c>
      <c r="E14" s="430"/>
    </row>
    <row r="15" spans="1:8" s="142" customFormat="1" ht="23.25" customHeight="1">
      <c r="A15" s="431" t="s">
        <v>470</v>
      </c>
      <c r="B15" s="431"/>
      <c r="D15" s="432" t="s">
        <v>223</v>
      </c>
      <c r="E15" s="434"/>
    </row>
    <row r="16" spans="1:8" s="142" customFormat="1" ht="21.75" customHeight="1">
      <c r="A16" s="435" t="s">
        <v>222</v>
      </c>
      <c r="B16" s="435"/>
      <c r="D16" s="430" t="s">
        <v>221</v>
      </c>
      <c r="E16" s="430"/>
    </row>
    <row r="17" spans="1:5" s="142" customFormat="1" ht="60.75" customHeight="1">
      <c r="A17" s="435" t="s">
        <v>220</v>
      </c>
      <c r="B17" s="435"/>
      <c r="D17" s="430" t="s">
        <v>219</v>
      </c>
      <c r="E17" s="430"/>
    </row>
    <row r="18" spans="1:5" s="142" customFormat="1" ht="36.75" customHeight="1">
      <c r="A18" s="435" t="s">
        <v>218</v>
      </c>
      <c r="B18" s="435"/>
      <c r="D18" s="436" t="s">
        <v>217</v>
      </c>
      <c r="E18" s="430"/>
    </row>
    <row r="19" spans="1:5" s="142" customFormat="1" ht="42.75" customHeight="1">
      <c r="A19" s="435" t="s">
        <v>216</v>
      </c>
      <c r="B19" s="435"/>
      <c r="D19" s="430" t="s">
        <v>215</v>
      </c>
      <c r="E19" s="430"/>
    </row>
    <row r="20" spans="1:5" s="142" customFormat="1" ht="67.5" customHeight="1">
      <c r="A20" s="435" t="s">
        <v>214</v>
      </c>
      <c r="B20" s="435"/>
      <c r="D20" s="430" t="s">
        <v>213</v>
      </c>
      <c r="E20" s="430"/>
    </row>
    <row r="21" spans="1:5" s="142" customFormat="1" ht="35.25" customHeight="1">
      <c r="A21" s="435" t="s">
        <v>212</v>
      </c>
      <c r="B21" s="435"/>
      <c r="D21" s="430" t="s">
        <v>211</v>
      </c>
      <c r="E21" s="430"/>
    </row>
    <row r="22" spans="1:5" s="142" customFormat="1" ht="68.25" customHeight="1">
      <c r="A22" s="435" t="s">
        <v>210</v>
      </c>
      <c r="B22" s="435"/>
      <c r="D22" s="430" t="s">
        <v>209</v>
      </c>
      <c r="E22" s="430"/>
    </row>
    <row r="23" spans="1:5" s="142" customFormat="1" ht="23.25" customHeight="1">
      <c r="A23" s="431" t="s">
        <v>208</v>
      </c>
      <c r="B23" s="431"/>
      <c r="D23" s="432" t="s">
        <v>207</v>
      </c>
      <c r="E23" s="434"/>
    </row>
    <row r="24" spans="1:5" s="142" customFormat="1" ht="125.25" customHeight="1">
      <c r="A24" s="429" t="s">
        <v>320</v>
      </c>
      <c r="B24" s="429"/>
      <c r="D24" s="430" t="s">
        <v>206</v>
      </c>
      <c r="E24" s="430"/>
    </row>
    <row r="25" spans="1:5" s="142" customFormat="1" ht="23.25" customHeight="1">
      <c r="A25" s="431" t="s">
        <v>471</v>
      </c>
      <c r="B25" s="431"/>
      <c r="D25" s="432" t="s">
        <v>205</v>
      </c>
      <c r="E25" s="432"/>
    </row>
    <row r="26" spans="1:5" s="142" customFormat="1" ht="78.75" customHeight="1">
      <c r="A26" s="435" t="s">
        <v>321</v>
      </c>
      <c r="B26" s="435"/>
      <c r="D26" s="430" t="s">
        <v>311</v>
      </c>
      <c r="E26" s="430"/>
    </row>
    <row r="27" spans="1:5" s="142" customFormat="1" ht="23.25" customHeight="1">
      <c r="A27" s="431" t="s">
        <v>472</v>
      </c>
      <c r="B27" s="431"/>
      <c r="D27" s="432" t="s">
        <v>204</v>
      </c>
      <c r="E27" s="432"/>
    </row>
    <row r="28" spans="1:5" s="142" customFormat="1" ht="88.5" customHeight="1">
      <c r="A28" s="435" t="s">
        <v>322</v>
      </c>
      <c r="B28" s="435"/>
      <c r="D28" s="430" t="s">
        <v>203</v>
      </c>
      <c r="E28" s="430"/>
    </row>
    <row r="29" spans="1:5" s="142" customFormat="1" ht="22.5" customHeight="1">
      <c r="A29" s="431" t="s">
        <v>202</v>
      </c>
      <c r="B29" s="431"/>
      <c r="D29" s="432" t="s">
        <v>201</v>
      </c>
      <c r="E29" s="432"/>
    </row>
    <row r="30" spans="1:5" s="142" customFormat="1" ht="42" customHeight="1">
      <c r="A30" s="435" t="s">
        <v>200</v>
      </c>
      <c r="B30" s="435"/>
      <c r="D30" s="430" t="s">
        <v>199</v>
      </c>
      <c r="E30" s="430"/>
    </row>
    <row r="31" spans="1:5" s="142" customFormat="1" ht="23.25" customHeight="1">
      <c r="A31" s="427" t="s">
        <v>473</v>
      </c>
      <c r="B31" s="427"/>
      <c r="D31" s="433" t="s">
        <v>323</v>
      </c>
      <c r="E31" s="433"/>
    </row>
    <row r="32" spans="1:5" s="142" customFormat="1" ht="34.5" customHeight="1">
      <c r="A32" s="435" t="s">
        <v>198</v>
      </c>
      <c r="B32" s="435"/>
      <c r="D32" s="437" t="s">
        <v>197</v>
      </c>
      <c r="E32" s="437"/>
    </row>
    <row r="33" spans="1:5" s="142" customFormat="1" ht="23.25" customHeight="1">
      <c r="A33" s="431" t="s">
        <v>474</v>
      </c>
      <c r="B33" s="431"/>
      <c r="D33" s="432" t="s">
        <v>196</v>
      </c>
      <c r="E33" s="432"/>
    </row>
    <row r="34" spans="1:5" s="142" customFormat="1" ht="103.5" customHeight="1">
      <c r="A34" s="435" t="s">
        <v>324</v>
      </c>
      <c r="B34" s="435"/>
      <c r="D34" s="430" t="s">
        <v>195</v>
      </c>
      <c r="E34" s="430"/>
    </row>
    <row r="35" spans="1:5" s="142" customFormat="1" ht="23.25" customHeight="1">
      <c r="A35" s="431" t="s">
        <v>475</v>
      </c>
      <c r="B35" s="431"/>
      <c r="D35" s="432" t="s">
        <v>194</v>
      </c>
      <c r="E35" s="432"/>
    </row>
    <row r="36" spans="1:5" s="142" customFormat="1" ht="130.5" customHeight="1">
      <c r="A36" s="435" t="s">
        <v>325</v>
      </c>
      <c r="B36" s="435"/>
      <c r="D36" s="430" t="s">
        <v>193</v>
      </c>
      <c r="E36" s="430"/>
    </row>
    <row r="37" spans="1:5" s="142" customFormat="1" ht="23.25" customHeight="1">
      <c r="A37" s="431" t="s">
        <v>192</v>
      </c>
      <c r="B37" s="431"/>
      <c r="D37" s="432" t="s">
        <v>191</v>
      </c>
      <c r="E37" s="432"/>
    </row>
    <row r="38" spans="1:5" s="142" customFormat="1" ht="47.25" customHeight="1">
      <c r="A38" s="435" t="s">
        <v>326</v>
      </c>
      <c r="B38" s="435"/>
      <c r="D38" s="430" t="s">
        <v>190</v>
      </c>
      <c r="E38" s="430"/>
    </row>
    <row r="39" spans="1:5" s="142" customFormat="1" ht="23.25" customHeight="1">
      <c r="A39" s="431" t="s">
        <v>476</v>
      </c>
      <c r="B39" s="431"/>
      <c r="D39" s="432" t="s">
        <v>312</v>
      </c>
      <c r="E39" s="432"/>
    </row>
    <row r="40" spans="1:5" s="142" customFormat="1" ht="100.5" customHeight="1">
      <c r="A40" s="435" t="s">
        <v>189</v>
      </c>
      <c r="B40" s="435"/>
      <c r="D40" s="430" t="s">
        <v>188</v>
      </c>
      <c r="E40" s="430"/>
    </row>
    <row r="41" spans="1:5" s="142" customFormat="1" ht="23.25" customHeight="1">
      <c r="A41" s="427" t="s">
        <v>477</v>
      </c>
      <c r="B41" s="427"/>
      <c r="D41" s="433" t="s">
        <v>327</v>
      </c>
      <c r="E41" s="433"/>
    </row>
    <row r="42" spans="1:5" s="142" customFormat="1" ht="57.75" customHeight="1">
      <c r="A42" s="435" t="s">
        <v>187</v>
      </c>
      <c r="B42" s="435"/>
      <c r="D42" s="430" t="s">
        <v>313</v>
      </c>
      <c r="E42" s="430"/>
    </row>
    <row r="43" spans="1:5" s="142" customFormat="1" ht="23.25" customHeight="1">
      <c r="A43" s="427" t="s">
        <v>328</v>
      </c>
      <c r="B43" s="427"/>
      <c r="D43" s="433" t="s">
        <v>329</v>
      </c>
      <c r="E43" s="433"/>
    </row>
    <row r="44" spans="1:5" s="142" customFormat="1" ht="105.75" customHeight="1">
      <c r="A44" s="435" t="s">
        <v>330</v>
      </c>
      <c r="B44" s="435"/>
      <c r="D44" s="430" t="s">
        <v>186</v>
      </c>
      <c r="E44" s="430"/>
    </row>
    <row r="45" spans="1:5" s="142" customFormat="1" ht="23.25" customHeight="1">
      <c r="A45" s="431" t="s">
        <v>185</v>
      </c>
      <c r="B45" s="431"/>
      <c r="D45" s="432" t="s">
        <v>184</v>
      </c>
      <c r="E45" s="432"/>
    </row>
    <row r="46" spans="1:5" s="142" customFormat="1" ht="21.75" customHeight="1">
      <c r="A46" s="435" t="s">
        <v>183</v>
      </c>
      <c r="B46" s="435"/>
      <c r="D46" s="430" t="s">
        <v>182</v>
      </c>
      <c r="E46" s="430"/>
    </row>
    <row r="47" spans="1:5" s="142" customFormat="1" ht="23.25" customHeight="1">
      <c r="A47" s="431" t="s">
        <v>478</v>
      </c>
      <c r="B47" s="431"/>
      <c r="D47" s="432" t="s">
        <v>181</v>
      </c>
      <c r="E47" s="432"/>
    </row>
    <row r="48" spans="1:5" s="142" customFormat="1" ht="88.5" customHeight="1">
      <c r="A48" s="435" t="s">
        <v>180</v>
      </c>
      <c r="B48" s="435"/>
      <c r="D48" s="430" t="s">
        <v>179</v>
      </c>
      <c r="E48" s="430"/>
    </row>
    <row r="49" spans="1:5" s="142" customFormat="1" ht="23.25" customHeight="1">
      <c r="A49" s="431" t="s">
        <v>479</v>
      </c>
      <c r="B49" s="431"/>
      <c r="D49" s="432" t="s">
        <v>178</v>
      </c>
      <c r="E49" s="432"/>
    </row>
    <row r="50" spans="1:5" s="142" customFormat="1" ht="60.75" customHeight="1">
      <c r="A50" s="435" t="s">
        <v>177</v>
      </c>
      <c r="B50" s="435"/>
      <c r="D50" s="430" t="s">
        <v>176</v>
      </c>
      <c r="E50" s="430"/>
    </row>
    <row r="51" spans="1:5" s="142" customFormat="1" ht="23.25" customHeight="1">
      <c r="A51" s="431" t="s">
        <v>175</v>
      </c>
      <c r="B51" s="431"/>
      <c r="D51" s="432" t="s">
        <v>174</v>
      </c>
      <c r="E51" s="432"/>
    </row>
    <row r="52" spans="1:5" s="142" customFormat="1" ht="41.25" customHeight="1">
      <c r="A52" s="435" t="s">
        <v>331</v>
      </c>
      <c r="B52" s="435"/>
      <c r="D52" s="430" t="s">
        <v>173</v>
      </c>
      <c r="E52" s="430"/>
    </row>
    <row r="53" spans="1:5" s="142" customFormat="1" ht="23.25" customHeight="1">
      <c r="A53" s="431" t="s">
        <v>172</v>
      </c>
      <c r="B53" s="431"/>
      <c r="D53" s="432" t="s">
        <v>171</v>
      </c>
      <c r="E53" s="432"/>
    </row>
    <row r="54" spans="1:5" s="142" customFormat="1" ht="114" customHeight="1">
      <c r="A54" s="435" t="s">
        <v>332</v>
      </c>
      <c r="B54" s="435"/>
      <c r="D54" s="430" t="s">
        <v>170</v>
      </c>
      <c r="E54" s="430"/>
    </row>
    <row r="55" spans="1:5" s="142" customFormat="1" ht="23.25" customHeight="1">
      <c r="A55" s="427" t="s">
        <v>480</v>
      </c>
      <c r="B55" s="427"/>
      <c r="D55" s="433" t="s">
        <v>333</v>
      </c>
      <c r="E55" s="433"/>
    </row>
    <row r="56" spans="1:5" s="142" customFormat="1" ht="23.25" customHeight="1">
      <c r="A56" s="431" t="s">
        <v>481</v>
      </c>
      <c r="B56" s="431"/>
      <c r="D56" s="432" t="s">
        <v>169</v>
      </c>
      <c r="E56" s="432"/>
    </row>
    <row r="57" spans="1:5" s="142" customFormat="1" ht="204.75" customHeight="1">
      <c r="A57" s="435" t="s">
        <v>168</v>
      </c>
      <c r="B57" s="435"/>
      <c r="D57" s="430" t="s">
        <v>167</v>
      </c>
      <c r="E57" s="430"/>
    </row>
    <row r="58" spans="1:5" s="142" customFormat="1" ht="23.25" customHeight="1">
      <c r="A58" s="431" t="s">
        <v>482</v>
      </c>
      <c r="B58" s="431"/>
      <c r="D58" s="432" t="s">
        <v>166</v>
      </c>
      <c r="E58" s="432"/>
    </row>
    <row r="59" spans="1:5" s="142" customFormat="1" ht="207" customHeight="1">
      <c r="A59" s="435" t="s">
        <v>165</v>
      </c>
      <c r="B59" s="435"/>
      <c r="D59" s="430" t="s">
        <v>164</v>
      </c>
      <c r="E59" s="430"/>
    </row>
    <row r="60" spans="1:5" s="142" customFormat="1" ht="23.25" customHeight="1">
      <c r="A60" s="427" t="s">
        <v>483</v>
      </c>
      <c r="B60" s="427"/>
      <c r="D60" s="433" t="s">
        <v>334</v>
      </c>
      <c r="E60" s="433"/>
    </row>
    <row r="61" spans="1:5" s="142" customFormat="1" ht="58.5" customHeight="1">
      <c r="A61" s="435" t="s">
        <v>163</v>
      </c>
      <c r="B61" s="435"/>
      <c r="D61" s="430" t="s">
        <v>162</v>
      </c>
      <c r="E61" s="430"/>
    </row>
    <row r="62" spans="1:5" s="142" customFormat="1" ht="23.25" customHeight="1">
      <c r="A62" s="427" t="s">
        <v>484</v>
      </c>
      <c r="B62" s="427"/>
      <c r="D62" s="433" t="s">
        <v>335</v>
      </c>
      <c r="E62" s="433"/>
    </row>
    <row r="63" spans="1:5" s="142" customFormat="1" ht="76.5" customHeight="1">
      <c r="A63" s="435" t="s">
        <v>161</v>
      </c>
      <c r="B63" s="435"/>
      <c r="D63" s="430" t="s">
        <v>160</v>
      </c>
      <c r="E63" s="430"/>
    </row>
    <row r="64" spans="1:5" s="142" customFormat="1" ht="23.25" customHeight="1">
      <c r="A64" s="427" t="s">
        <v>336</v>
      </c>
      <c r="B64" s="427"/>
      <c r="D64" s="433" t="s">
        <v>337</v>
      </c>
      <c r="E64" s="433"/>
    </row>
    <row r="65" spans="1:5" s="142" customFormat="1" ht="59.25" customHeight="1">
      <c r="A65" s="435" t="s">
        <v>338</v>
      </c>
      <c r="B65" s="435"/>
      <c r="D65" s="430" t="s">
        <v>339</v>
      </c>
      <c r="E65" s="430"/>
    </row>
    <row r="66" spans="1:5" s="142" customFormat="1" ht="23.25" customHeight="1">
      <c r="A66" s="427" t="s">
        <v>340</v>
      </c>
      <c r="B66" s="427"/>
      <c r="D66" s="433" t="s">
        <v>341</v>
      </c>
      <c r="E66" s="433"/>
    </row>
    <row r="67" spans="1:5" s="142" customFormat="1" ht="43.5" customHeight="1">
      <c r="A67" s="435" t="s">
        <v>342</v>
      </c>
      <c r="B67" s="435"/>
      <c r="D67" s="430" t="s">
        <v>159</v>
      </c>
      <c r="E67" s="430"/>
    </row>
    <row r="68" spans="1:5" s="142" customFormat="1" ht="23.25" customHeight="1">
      <c r="A68" s="427" t="s">
        <v>343</v>
      </c>
      <c r="B68" s="427"/>
      <c r="D68" s="433" t="s">
        <v>344</v>
      </c>
      <c r="E68" s="433"/>
    </row>
    <row r="69" spans="1:5" s="142" customFormat="1" ht="60" customHeight="1">
      <c r="A69" s="435" t="s">
        <v>158</v>
      </c>
      <c r="B69" s="435"/>
      <c r="D69" s="430" t="s">
        <v>157</v>
      </c>
      <c r="E69" s="430"/>
    </row>
    <row r="70" spans="1:5" s="142" customFormat="1" ht="23.25" customHeight="1">
      <c r="A70" s="427" t="s">
        <v>345</v>
      </c>
      <c r="B70" s="427"/>
      <c r="D70" s="438" t="s">
        <v>346</v>
      </c>
      <c r="E70" s="439"/>
    </row>
    <row r="71" spans="1:5" s="142" customFormat="1" ht="78" customHeight="1">
      <c r="A71" s="435" t="s">
        <v>347</v>
      </c>
      <c r="B71" s="435"/>
      <c r="D71" s="430" t="s">
        <v>156</v>
      </c>
      <c r="E71" s="430"/>
    </row>
    <row r="72" spans="1:5" s="142" customFormat="1" ht="23.25" customHeight="1">
      <c r="A72" s="427" t="s">
        <v>348</v>
      </c>
      <c r="B72" s="427"/>
      <c r="D72" s="433" t="s">
        <v>349</v>
      </c>
      <c r="E72" s="433"/>
    </row>
    <row r="73" spans="1:5" s="142" customFormat="1" ht="134.25" customHeight="1">
      <c r="A73" s="435" t="s">
        <v>350</v>
      </c>
      <c r="B73" s="435"/>
      <c r="D73" s="430" t="s">
        <v>155</v>
      </c>
      <c r="E73" s="430"/>
    </row>
    <row r="74" spans="1:5" s="142" customFormat="1" ht="23.25" customHeight="1">
      <c r="A74" s="427" t="s">
        <v>485</v>
      </c>
      <c r="B74" s="427"/>
      <c r="D74" s="433" t="s">
        <v>351</v>
      </c>
      <c r="E74" s="433"/>
    </row>
    <row r="75" spans="1:5" s="142" customFormat="1" ht="74.25" customHeight="1">
      <c r="A75" s="435" t="s">
        <v>352</v>
      </c>
      <c r="B75" s="435"/>
      <c r="D75" s="430" t="s">
        <v>154</v>
      </c>
      <c r="E75" s="430"/>
    </row>
    <row r="76" spans="1:5" s="142" customFormat="1" ht="23.25" customHeight="1">
      <c r="A76" s="427" t="s">
        <v>486</v>
      </c>
      <c r="B76" s="427"/>
      <c r="D76" s="433" t="s">
        <v>353</v>
      </c>
      <c r="E76" s="433"/>
    </row>
    <row r="77" spans="1:5" s="142" customFormat="1" ht="148.5" customHeight="1">
      <c r="A77" s="435" t="s">
        <v>153</v>
      </c>
      <c r="B77" s="435"/>
      <c r="D77" s="430" t="s">
        <v>152</v>
      </c>
      <c r="E77" s="430"/>
    </row>
    <row r="78" spans="1:5" s="142" customFormat="1" ht="23.25" customHeight="1">
      <c r="A78" s="427" t="s">
        <v>487</v>
      </c>
      <c r="B78" s="427"/>
      <c r="D78" s="433" t="s">
        <v>354</v>
      </c>
      <c r="E78" s="433"/>
    </row>
    <row r="79" spans="1:5" s="142" customFormat="1" ht="59.25" customHeight="1">
      <c r="A79" s="435" t="s">
        <v>151</v>
      </c>
      <c r="B79" s="435"/>
      <c r="D79" s="430" t="s">
        <v>150</v>
      </c>
      <c r="E79" s="430"/>
    </row>
    <row r="80" spans="1:5" s="142" customFormat="1" ht="20.25">
      <c r="A80" s="427" t="s">
        <v>355</v>
      </c>
      <c r="B80" s="427"/>
      <c r="D80" s="433" t="s">
        <v>356</v>
      </c>
      <c r="E80" s="433"/>
    </row>
    <row r="81" spans="1:5" s="142" customFormat="1" ht="132.75" customHeight="1">
      <c r="A81" s="435" t="s">
        <v>357</v>
      </c>
      <c r="B81" s="435"/>
      <c r="D81" s="430" t="s">
        <v>314</v>
      </c>
      <c r="E81" s="430"/>
    </row>
    <row r="82" spans="1:5" s="142" customFormat="1" ht="20.25">
      <c r="A82" s="427" t="s">
        <v>488</v>
      </c>
      <c r="B82" s="427"/>
      <c r="D82" s="433" t="s">
        <v>358</v>
      </c>
      <c r="E82" s="433"/>
    </row>
    <row r="83" spans="1:5" s="142" customFormat="1" ht="45" customHeight="1">
      <c r="A83" s="435" t="s">
        <v>359</v>
      </c>
      <c r="B83" s="435"/>
      <c r="D83" s="430" t="s">
        <v>149</v>
      </c>
      <c r="E83" s="430"/>
    </row>
    <row r="84" spans="1:5">
      <c r="D84" s="145"/>
      <c r="E84" s="145"/>
    </row>
    <row r="85" spans="1:5">
      <c r="D85" s="145"/>
      <c r="E85" s="145"/>
    </row>
    <row r="86" spans="1:5">
      <c r="D86" s="145"/>
      <c r="E86" s="145"/>
    </row>
    <row r="87" spans="1:5">
      <c r="D87" s="145"/>
      <c r="E87" s="145"/>
    </row>
    <row r="88" spans="1:5">
      <c r="D88" s="145"/>
      <c r="E88" s="145"/>
    </row>
    <row r="89" spans="1:5">
      <c r="D89" s="145"/>
      <c r="E89" s="145"/>
    </row>
    <row r="90" spans="1:5">
      <c r="D90" s="145"/>
      <c r="E90" s="145"/>
    </row>
    <row r="91" spans="1:5">
      <c r="D91" s="145"/>
      <c r="E91" s="145"/>
    </row>
    <row r="92" spans="1:5">
      <c r="D92" s="145"/>
      <c r="E92" s="145"/>
    </row>
    <row r="93" spans="1:5">
      <c r="D93" s="145"/>
      <c r="E93" s="145"/>
    </row>
    <row r="94" spans="1:5">
      <c r="D94" s="145"/>
      <c r="E94" s="145"/>
    </row>
    <row r="95" spans="1:5" ht="14.25">
      <c r="A95" s="143"/>
      <c r="B95" s="143"/>
      <c r="D95" s="145"/>
      <c r="E95" s="145"/>
    </row>
    <row r="96" spans="1:5" ht="14.25">
      <c r="A96" s="143"/>
      <c r="B96" s="143"/>
      <c r="D96" s="145"/>
      <c r="E96" s="145"/>
    </row>
    <row r="97" spans="1:5" ht="14.25">
      <c r="A97" s="143"/>
      <c r="B97" s="143"/>
      <c r="D97" s="145"/>
      <c r="E97" s="145"/>
    </row>
    <row r="98" spans="1:5" ht="14.25">
      <c r="A98" s="143"/>
      <c r="B98" s="143"/>
      <c r="D98" s="145"/>
      <c r="E98" s="145"/>
    </row>
    <row r="99" spans="1:5" ht="14.25">
      <c r="A99" s="143"/>
      <c r="B99" s="143"/>
      <c r="D99" s="145"/>
      <c r="E99" s="145"/>
    </row>
    <row r="100" spans="1:5" ht="14.25">
      <c r="A100" s="143"/>
      <c r="B100" s="143"/>
      <c r="D100" s="145"/>
      <c r="E100" s="145"/>
    </row>
    <row r="101" spans="1:5" ht="14.25">
      <c r="A101" s="143"/>
      <c r="B101" s="143"/>
      <c r="D101" s="145"/>
      <c r="E101" s="145"/>
    </row>
    <row r="102" spans="1:5" ht="14.25">
      <c r="A102" s="143"/>
      <c r="B102" s="143"/>
      <c r="D102" s="145"/>
      <c r="E102" s="145"/>
    </row>
    <row r="103" spans="1:5" ht="14.25">
      <c r="A103" s="143"/>
      <c r="B103" s="143"/>
      <c r="D103" s="145"/>
      <c r="E103" s="145"/>
    </row>
    <row r="104" spans="1:5" ht="14.25">
      <c r="A104" s="143"/>
      <c r="B104" s="143"/>
      <c r="D104" s="145"/>
      <c r="E104" s="145"/>
    </row>
    <row r="105" spans="1:5" ht="14.25">
      <c r="A105" s="143"/>
      <c r="B105" s="143"/>
      <c r="D105" s="145"/>
      <c r="E105" s="145"/>
    </row>
    <row r="106" spans="1:5" ht="14.25">
      <c r="A106" s="143"/>
      <c r="B106" s="143"/>
      <c r="D106" s="145"/>
      <c r="E106" s="145"/>
    </row>
    <row r="107" spans="1:5" ht="14.25">
      <c r="A107" s="143"/>
      <c r="B107" s="143"/>
      <c r="D107" s="145"/>
      <c r="E107" s="145"/>
    </row>
    <row r="108" spans="1:5" ht="14.25">
      <c r="A108" s="143"/>
      <c r="B108" s="143"/>
      <c r="D108" s="145"/>
      <c r="E108" s="145"/>
    </row>
    <row r="109" spans="1:5" ht="14.25">
      <c r="A109" s="143"/>
      <c r="B109" s="143"/>
      <c r="D109" s="145"/>
      <c r="E109" s="145"/>
    </row>
    <row r="110" spans="1:5" ht="14.25">
      <c r="A110" s="143"/>
      <c r="B110" s="143"/>
      <c r="D110" s="145"/>
      <c r="E110" s="145"/>
    </row>
    <row r="111" spans="1:5" ht="14.25">
      <c r="A111" s="143"/>
      <c r="B111" s="143"/>
      <c r="D111" s="145"/>
      <c r="E111" s="145"/>
    </row>
    <row r="112" spans="1:5" ht="14.25">
      <c r="A112" s="143"/>
      <c r="B112" s="143"/>
      <c r="D112" s="145"/>
      <c r="E112" s="145"/>
    </row>
    <row r="113" spans="1:5" ht="14.25">
      <c r="A113" s="143"/>
      <c r="B113" s="143"/>
      <c r="D113" s="145"/>
      <c r="E113" s="145"/>
    </row>
    <row r="114" spans="1:5" ht="14.25">
      <c r="A114" s="143"/>
      <c r="B114" s="143"/>
      <c r="D114" s="145"/>
      <c r="E114" s="145"/>
    </row>
    <row r="115" spans="1:5" ht="14.25">
      <c r="A115" s="143"/>
      <c r="B115" s="143"/>
      <c r="D115" s="145"/>
      <c r="E115" s="145"/>
    </row>
    <row r="116" spans="1:5" ht="14.25">
      <c r="A116" s="143"/>
      <c r="B116" s="143"/>
      <c r="D116" s="145"/>
      <c r="E116" s="145"/>
    </row>
    <row r="117" spans="1:5" ht="14.25">
      <c r="A117" s="143"/>
      <c r="B117" s="143"/>
      <c r="D117" s="145"/>
      <c r="E117" s="145"/>
    </row>
    <row r="118" spans="1:5" ht="14.25">
      <c r="A118" s="143"/>
      <c r="B118" s="143"/>
      <c r="D118" s="145"/>
      <c r="E118" s="145"/>
    </row>
    <row r="119" spans="1:5" ht="14.25">
      <c r="A119" s="143"/>
      <c r="B119" s="143"/>
      <c r="D119" s="145"/>
      <c r="E119" s="145"/>
    </row>
    <row r="120" spans="1:5" ht="14.25">
      <c r="A120" s="143"/>
      <c r="B120" s="143"/>
      <c r="D120" s="145"/>
      <c r="E120" s="145"/>
    </row>
    <row r="121" spans="1:5" ht="14.25">
      <c r="A121" s="143"/>
      <c r="B121" s="143"/>
      <c r="D121" s="145"/>
      <c r="E121" s="145"/>
    </row>
    <row r="122" spans="1:5" ht="14.25">
      <c r="A122" s="143"/>
      <c r="B122" s="143"/>
      <c r="D122" s="145"/>
      <c r="E122" s="145"/>
    </row>
  </sheetData>
  <mergeCells count="165">
    <mergeCell ref="A83:B83"/>
    <mergeCell ref="D83:E83"/>
    <mergeCell ref="A80:B80"/>
    <mergeCell ref="D80:E80"/>
    <mergeCell ref="A81:B81"/>
    <mergeCell ref="D81:E81"/>
    <mergeCell ref="A82:B82"/>
    <mergeCell ref="D82:E82"/>
    <mergeCell ref="A77:B77"/>
    <mergeCell ref="D77:E77"/>
    <mergeCell ref="A78:B78"/>
    <mergeCell ref="D78:E78"/>
    <mergeCell ref="A79:B79"/>
    <mergeCell ref="D79:E79"/>
    <mergeCell ref="A74:B74"/>
    <mergeCell ref="D74:E74"/>
    <mergeCell ref="A75:B75"/>
    <mergeCell ref="D75:E75"/>
    <mergeCell ref="A76:B76"/>
    <mergeCell ref="D76:E76"/>
    <mergeCell ref="A71:B71"/>
    <mergeCell ref="D71:E71"/>
    <mergeCell ref="A72:B72"/>
    <mergeCell ref="D72:E72"/>
    <mergeCell ref="A73:B73"/>
    <mergeCell ref="D73:E73"/>
    <mergeCell ref="A68:B68"/>
    <mergeCell ref="D68:E68"/>
    <mergeCell ref="A69:B69"/>
    <mergeCell ref="D69:E69"/>
    <mergeCell ref="A70:B70"/>
    <mergeCell ref="D70:E70"/>
    <mergeCell ref="A65:B65"/>
    <mergeCell ref="D65:E65"/>
    <mergeCell ref="A66:B66"/>
    <mergeCell ref="D66:E66"/>
    <mergeCell ref="A67:B67"/>
    <mergeCell ref="D67:E67"/>
    <mergeCell ref="A62:B62"/>
    <mergeCell ref="D62:E62"/>
    <mergeCell ref="A63:B63"/>
    <mergeCell ref="D63:E63"/>
    <mergeCell ref="A64:B64"/>
    <mergeCell ref="D64:E64"/>
    <mergeCell ref="A59:B59"/>
    <mergeCell ref="D59:E59"/>
    <mergeCell ref="A60:B60"/>
    <mergeCell ref="D60:E60"/>
    <mergeCell ref="A61:B61"/>
    <mergeCell ref="D61:E61"/>
    <mergeCell ref="A56:B56"/>
    <mergeCell ref="D56:E56"/>
    <mergeCell ref="A57:B57"/>
    <mergeCell ref="D57:E57"/>
    <mergeCell ref="A58:B58"/>
    <mergeCell ref="D58:E58"/>
    <mergeCell ref="A53:B53"/>
    <mergeCell ref="D53:E53"/>
    <mergeCell ref="A54:B54"/>
    <mergeCell ref="D54:E54"/>
    <mergeCell ref="A55:B55"/>
    <mergeCell ref="D55:E55"/>
    <mergeCell ref="A50:B50"/>
    <mergeCell ref="D50:E50"/>
    <mergeCell ref="A51:B51"/>
    <mergeCell ref="D51:E51"/>
    <mergeCell ref="A52:B52"/>
    <mergeCell ref="D52:E52"/>
    <mergeCell ref="A47:B47"/>
    <mergeCell ref="D47:E47"/>
    <mergeCell ref="A48:B48"/>
    <mergeCell ref="D48:E48"/>
    <mergeCell ref="A49:B49"/>
    <mergeCell ref="D49:E49"/>
    <mergeCell ref="A44:B44"/>
    <mergeCell ref="D44:E44"/>
    <mergeCell ref="A45:B45"/>
    <mergeCell ref="D45:E45"/>
    <mergeCell ref="A46:B46"/>
    <mergeCell ref="D46:E46"/>
    <mergeCell ref="A41:B41"/>
    <mergeCell ref="D41:E41"/>
    <mergeCell ref="A42:B42"/>
    <mergeCell ref="D42:E42"/>
    <mergeCell ref="A43:B43"/>
    <mergeCell ref="D43:E43"/>
    <mergeCell ref="A38:B38"/>
    <mergeCell ref="D38:E38"/>
    <mergeCell ref="A39:B39"/>
    <mergeCell ref="D39:E39"/>
    <mergeCell ref="A40:B40"/>
    <mergeCell ref="D40:E40"/>
    <mergeCell ref="A35:B35"/>
    <mergeCell ref="D35:E35"/>
    <mergeCell ref="A36:B36"/>
    <mergeCell ref="D36:E36"/>
    <mergeCell ref="A37:B37"/>
    <mergeCell ref="D37:E37"/>
    <mergeCell ref="A32:B32"/>
    <mergeCell ref="D32:E32"/>
    <mergeCell ref="A33:B33"/>
    <mergeCell ref="D33:E33"/>
    <mergeCell ref="A34:B34"/>
    <mergeCell ref="D34:E34"/>
    <mergeCell ref="A29:B29"/>
    <mergeCell ref="D29:E29"/>
    <mergeCell ref="A30:B30"/>
    <mergeCell ref="D30:E30"/>
    <mergeCell ref="A31:B31"/>
    <mergeCell ref="D31:E31"/>
    <mergeCell ref="A26:B26"/>
    <mergeCell ref="D26:E26"/>
    <mergeCell ref="A27:B27"/>
    <mergeCell ref="D27:E27"/>
    <mergeCell ref="A28:B28"/>
    <mergeCell ref="D28:E28"/>
    <mergeCell ref="A23:B23"/>
    <mergeCell ref="D23:E23"/>
    <mergeCell ref="A24:B24"/>
    <mergeCell ref="D24:E24"/>
    <mergeCell ref="A25:B25"/>
    <mergeCell ref="D25:E25"/>
    <mergeCell ref="A20:B20"/>
    <mergeCell ref="D20:E20"/>
    <mergeCell ref="A21:B21"/>
    <mergeCell ref="D21:E21"/>
    <mergeCell ref="A22:B22"/>
    <mergeCell ref="D22:E22"/>
    <mergeCell ref="A17:B17"/>
    <mergeCell ref="D17:E17"/>
    <mergeCell ref="A18:B18"/>
    <mergeCell ref="D18:E18"/>
    <mergeCell ref="A19:B19"/>
    <mergeCell ref="D19:E19"/>
    <mergeCell ref="A14:B14"/>
    <mergeCell ref="D14:E14"/>
    <mergeCell ref="A15:B15"/>
    <mergeCell ref="D15:E15"/>
    <mergeCell ref="A16:B16"/>
    <mergeCell ref="D16:E16"/>
    <mergeCell ref="A11:B11"/>
    <mergeCell ref="D11:E11"/>
    <mergeCell ref="A12:B12"/>
    <mergeCell ref="D12:E12"/>
    <mergeCell ref="A13:B13"/>
    <mergeCell ref="D13:E13"/>
    <mergeCell ref="A9:B9"/>
    <mergeCell ref="D9:E9"/>
    <mergeCell ref="A10:B10"/>
    <mergeCell ref="D10:E10"/>
    <mergeCell ref="A5:B5"/>
    <mergeCell ref="D5:E5"/>
    <mergeCell ref="A6:B6"/>
    <mergeCell ref="D6:E6"/>
    <mergeCell ref="A7:B7"/>
    <mergeCell ref="D7:E7"/>
    <mergeCell ref="A1:E1"/>
    <mergeCell ref="A2:B2"/>
    <mergeCell ref="D2:E2"/>
    <mergeCell ref="A3:B3"/>
    <mergeCell ref="D3:E3"/>
    <mergeCell ref="A4:B4"/>
    <mergeCell ref="D4:E4"/>
    <mergeCell ref="A8:B8"/>
    <mergeCell ref="D8:E8"/>
  </mergeCells>
  <printOptions horizontalCentered="1"/>
  <pageMargins left="0" right="0" top="0.39370078740157483" bottom="0" header="0.31496062992125984" footer="0.31496062992125984"/>
  <pageSetup paperSize="9" scale="79" orientation="landscape" r:id="rId1"/>
  <rowBreaks count="8" manualBreakCount="8">
    <brk id="12" max="4" man="1"/>
    <brk id="22" max="4" man="1"/>
    <brk id="32" max="4" man="1"/>
    <brk id="40" max="4" man="1"/>
    <brk id="52" max="4" man="1"/>
    <brk id="57" max="4" man="1"/>
    <brk id="65" max="4" man="1"/>
    <brk id="75"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2"/>
  <sheetViews>
    <sheetView view="pageBreakPreview" zoomScaleNormal="100" zoomScaleSheetLayoutView="100" workbookViewId="0">
      <selection activeCell="G2" sqref="G2"/>
    </sheetView>
  </sheetViews>
  <sheetFormatPr defaultRowHeight="12.75"/>
  <cols>
    <col min="1" max="1" width="63.109375" style="34" customWidth="1"/>
    <col min="2" max="2" width="8.88671875" style="34"/>
    <col min="3" max="11" width="1.5546875" style="34" bestFit="1" customWidth="1"/>
    <col min="12" max="16384" width="8.88671875" style="34"/>
  </cols>
  <sheetData>
    <row r="1" spans="1:1" ht="229.5" customHeight="1">
      <c r="A1" s="66" t="s">
        <v>278</v>
      </c>
    </row>
    <row r="11" spans="1:1" ht="29.25" customHeight="1">
      <c r="A11" s="103"/>
    </row>
    <row r="13" spans="1:1" ht="18">
      <c r="A13" s="100"/>
    </row>
    <row r="14" spans="1:1" ht="18">
      <c r="A14" s="118"/>
    </row>
    <row r="16" spans="1:1" ht="18">
      <c r="A16" s="103"/>
    </row>
    <row r="18" spans="1:1" ht="18">
      <c r="A18" s="109"/>
    </row>
    <row r="19" spans="1:1">
      <c r="A19" s="115"/>
    </row>
    <row r="20" spans="1:1" ht="18">
      <c r="A20" s="103"/>
    </row>
    <row r="21" spans="1:1">
      <c r="A21" s="115"/>
    </row>
    <row r="22" spans="1:1" ht="18">
      <c r="A22" s="103"/>
    </row>
    <row r="23" spans="1:1" ht="18">
      <c r="A23" s="112"/>
    </row>
    <row r="24" spans="1:1" ht="18">
      <c r="A24" s="103"/>
    </row>
    <row r="25" spans="1:1">
      <c r="A25" s="115"/>
    </row>
    <row r="26" spans="1:1" ht="18">
      <c r="A26" s="103"/>
    </row>
    <row r="27" spans="1:1" ht="18">
      <c r="A27" s="112"/>
    </row>
    <row r="28" spans="1:1" ht="18">
      <c r="A28" s="103"/>
    </row>
    <row r="29" spans="1:1" ht="18">
      <c r="A29" s="103"/>
    </row>
    <row r="30" spans="1:1">
      <c r="A30" s="115"/>
    </row>
    <row r="31" spans="1:1" ht="18">
      <c r="A31" s="103"/>
    </row>
    <row r="32" spans="1:1" ht="18">
      <c r="A32" s="103"/>
    </row>
    <row r="34" spans="1:11" ht="18">
      <c r="A34" s="103"/>
    </row>
    <row r="36" spans="1:11" ht="18">
      <c r="A36" s="103"/>
    </row>
    <row r="37" spans="1:11">
      <c r="A37" s="115">
        <v>36</v>
      </c>
    </row>
    <row r="38" spans="1:11" ht="18">
      <c r="A38" s="103"/>
    </row>
    <row r="39" spans="1:11" ht="18">
      <c r="A39" s="103"/>
    </row>
    <row r="40" spans="1:11" ht="18">
      <c r="A40" s="103"/>
      <c r="C40" s="34">
        <f>C13+C16+C18+C20+C22+C24+C26+C28+C29+C31+C32+C34+C36+C38+C39</f>
        <v>0</v>
      </c>
      <c r="D40" s="34">
        <f t="shared" ref="D40:K40" si="0">D13+D16+D18+D20+D22+D24+D26+D28+D29+D31+D32+D34+D36+D38+D39</f>
        <v>0</v>
      </c>
      <c r="E40" s="34">
        <f t="shared" si="0"/>
        <v>0</v>
      </c>
      <c r="F40" s="34">
        <f t="shared" si="0"/>
        <v>0</v>
      </c>
      <c r="G40" s="34">
        <f t="shared" si="0"/>
        <v>0</v>
      </c>
      <c r="H40" s="34">
        <f t="shared" si="0"/>
        <v>0</v>
      </c>
      <c r="I40" s="34">
        <f t="shared" si="0"/>
        <v>0</v>
      </c>
      <c r="J40" s="34">
        <f t="shared" si="0"/>
        <v>0</v>
      </c>
      <c r="K40" s="34">
        <f t="shared" si="0"/>
        <v>0</v>
      </c>
    </row>
    <row r="41" spans="1:11" ht="18">
      <c r="A41" s="103"/>
    </row>
    <row r="42" spans="1:11">
      <c r="C42" s="34">
        <f>C13+C16+C18+C20+C22+C24+C26+C28+C29+C31+C32+C34+C36+C38+C39</f>
        <v>0</v>
      </c>
      <c r="D42" s="34">
        <f t="shared" ref="D42:K42" si="1">D13+D16+D18+D20+D22+D24+D26+D28+D29+D31+D32+D34+D36+D38+D39</f>
        <v>0</v>
      </c>
      <c r="E42" s="34">
        <f t="shared" si="1"/>
        <v>0</v>
      </c>
      <c r="F42" s="34">
        <f t="shared" si="1"/>
        <v>0</v>
      </c>
      <c r="G42" s="34">
        <f t="shared" si="1"/>
        <v>0</v>
      </c>
      <c r="H42" s="34">
        <f t="shared" si="1"/>
        <v>0</v>
      </c>
      <c r="I42" s="34">
        <f t="shared" si="1"/>
        <v>0</v>
      </c>
      <c r="J42" s="34">
        <f t="shared" si="1"/>
        <v>0</v>
      </c>
      <c r="K42" s="34">
        <f t="shared" si="1"/>
        <v>0</v>
      </c>
    </row>
    <row r="43" spans="1:11" ht="18">
      <c r="A43" s="103"/>
    </row>
    <row r="44" spans="1:11" ht="18">
      <c r="A44" s="103"/>
    </row>
    <row r="46" spans="1:11" ht="18">
      <c r="A46" s="103"/>
    </row>
    <row r="47" spans="1:11" ht="18">
      <c r="A47" s="103"/>
    </row>
    <row r="49" spans="1:1" ht="18">
      <c r="A49" s="103"/>
    </row>
    <row r="50" spans="1:1" ht="18">
      <c r="A50" s="103"/>
    </row>
    <row r="51" spans="1:1" ht="18">
      <c r="A51" s="103"/>
    </row>
    <row r="53" spans="1:1" ht="18">
      <c r="A53" s="103"/>
    </row>
    <row r="55" spans="1:1" ht="18">
      <c r="A55" s="103"/>
    </row>
    <row r="56" spans="1:1" ht="18">
      <c r="A56" s="103"/>
    </row>
    <row r="57" spans="1:1" ht="18">
      <c r="A57" s="103"/>
    </row>
    <row r="59" spans="1:1" ht="18">
      <c r="A59" s="103"/>
    </row>
    <row r="60" spans="1:1" ht="18">
      <c r="A60" s="103"/>
    </row>
    <row r="61" spans="1:1" ht="18">
      <c r="A61" s="103"/>
    </row>
    <row r="62" spans="1:1" ht="18">
      <c r="A62" s="103"/>
    </row>
    <row r="63" spans="1:1" ht="18">
      <c r="A63" s="103"/>
    </row>
    <row r="65" spans="1:1" ht="18">
      <c r="A65" s="103"/>
    </row>
    <row r="67" spans="1:1" ht="18">
      <c r="A67" s="103"/>
    </row>
    <row r="69" spans="1:1" ht="18">
      <c r="A69" s="103"/>
    </row>
    <row r="71" spans="1:1" ht="18">
      <c r="A71" s="103"/>
    </row>
    <row r="72" spans="1:1" ht="18">
      <c r="A72" s="103"/>
    </row>
    <row r="74" spans="1:1" ht="18">
      <c r="A74" s="103"/>
    </row>
    <row r="77" spans="1:1" ht="18">
      <c r="A77" s="103"/>
    </row>
    <row r="79" spans="1:1" ht="24" customHeight="1"/>
    <row r="81" spans="3:14">
      <c r="C81" s="107">
        <f t="shared" ref="C81:H81" si="2">C13+C14+C16+C19+C20+C21+C22+C23+C25+C27+C29+C30+C32+C34+C36+C38+C40+C41+C43+C44+C46+C47+C49+C50+C51+C53+C55+C56+C57+C59+C60+C61+C62+C63+C65+C67+C69+C71+C72+C74+C77</f>
        <v>0</v>
      </c>
      <c r="D81" s="107">
        <f t="shared" si="2"/>
        <v>0</v>
      </c>
      <c r="E81" s="107">
        <f t="shared" si="2"/>
        <v>0</v>
      </c>
      <c r="F81" s="107">
        <f t="shared" si="2"/>
        <v>0</v>
      </c>
      <c r="G81" s="107">
        <f t="shared" si="2"/>
        <v>0</v>
      </c>
      <c r="H81" s="107">
        <f t="shared" si="2"/>
        <v>0</v>
      </c>
      <c r="I81" s="107"/>
      <c r="J81" s="107"/>
      <c r="K81" s="107"/>
      <c r="L81" s="107"/>
      <c r="M81" s="107"/>
      <c r="N81" s="107"/>
    </row>
    <row r="82" spans="3:14">
      <c r="C82" s="107"/>
      <c r="D82" s="107"/>
      <c r="E82" s="107"/>
      <c r="F82" s="107"/>
      <c r="G82" s="107"/>
      <c r="H82" s="107"/>
      <c r="I82" s="107"/>
      <c r="J82" s="107"/>
      <c r="K82" s="107"/>
      <c r="L82" s="107"/>
      <c r="M82" s="107"/>
      <c r="N82" s="107"/>
    </row>
  </sheetData>
  <printOptions horizontalCentered="1" verticalCentered="1"/>
  <pageMargins left="0" right="0" top="1.4960629921259843" bottom="0" header="0" footer="0"/>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06"/>
  <sheetViews>
    <sheetView view="pageBreakPreview" topLeftCell="B1" zoomScale="110" zoomScaleNormal="100" zoomScaleSheetLayoutView="110" workbookViewId="0">
      <selection activeCell="C2" sqref="C2:J2"/>
    </sheetView>
  </sheetViews>
  <sheetFormatPr defaultRowHeight="14.25"/>
  <cols>
    <col min="1" max="1" width="0" style="15" hidden="1" customWidth="1"/>
    <col min="2" max="2" width="5.77734375" style="125" customWidth="1"/>
    <col min="3" max="3" width="35.77734375" style="15" customWidth="1"/>
    <col min="4" max="9" width="6.77734375" style="15" customWidth="1"/>
    <col min="10" max="10" width="33.88671875" style="22" customWidth="1"/>
    <col min="11" max="11" width="5.77734375" style="22" customWidth="1"/>
    <col min="12" max="16384" width="8.88671875" style="15"/>
  </cols>
  <sheetData>
    <row r="1" spans="1:11" s="14" customFormat="1" ht="15">
      <c r="B1" s="440"/>
      <c r="C1" s="440"/>
      <c r="D1" s="440"/>
      <c r="E1" s="440"/>
      <c r="F1" s="440"/>
      <c r="G1" s="440"/>
      <c r="H1" s="440"/>
      <c r="I1" s="440"/>
      <c r="J1" s="440"/>
      <c r="K1" s="440"/>
    </row>
    <row r="2" spans="1:11" ht="18">
      <c r="C2" s="441" t="s">
        <v>250</v>
      </c>
      <c r="D2" s="441"/>
      <c r="E2" s="441"/>
      <c r="F2" s="441"/>
      <c r="G2" s="441"/>
      <c r="H2" s="441"/>
      <c r="I2" s="441"/>
      <c r="J2" s="441"/>
    </row>
    <row r="3" spans="1:11" ht="18">
      <c r="C3" s="441" t="s">
        <v>89</v>
      </c>
      <c r="D3" s="441"/>
      <c r="E3" s="441"/>
      <c r="F3" s="441"/>
      <c r="G3" s="441"/>
      <c r="H3" s="441"/>
      <c r="I3" s="441"/>
      <c r="J3" s="441"/>
    </row>
    <row r="4" spans="1:11" ht="15.75">
      <c r="C4" s="442" t="s">
        <v>249</v>
      </c>
      <c r="D4" s="442"/>
      <c r="E4" s="442"/>
      <c r="F4" s="442"/>
      <c r="G4" s="442"/>
      <c r="H4" s="442"/>
      <c r="I4" s="442"/>
      <c r="J4" s="442"/>
    </row>
    <row r="5" spans="1:11" ht="15.75">
      <c r="C5" s="442" t="s">
        <v>90</v>
      </c>
      <c r="D5" s="442"/>
      <c r="E5" s="442"/>
      <c r="F5" s="442"/>
      <c r="G5" s="442"/>
      <c r="H5" s="442"/>
      <c r="I5" s="442"/>
      <c r="J5" s="442"/>
    </row>
    <row r="6" spans="1:11" ht="15.75">
      <c r="B6" s="457" t="s">
        <v>582</v>
      </c>
      <c r="C6" s="458"/>
      <c r="D6" s="456">
        <v>2015</v>
      </c>
      <c r="E6" s="456"/>
      <c r="F6" s="456"/>
      <c r="G6" s="456"/>
      <c r="H6" s="456"/>
      <c r="I6" s="456"/>
      <c r="J6" s="459" t="s">
        <v>248</v>
      </c>
      <c r="K6" s="459"/>
    </row>
    <row r="7" spans="1:11" ht="24" customHeight="1">
      <c r="B7" s="466" t="s">
        <v>280</v>
      </c>
      <c r="C7" s="469" t="s">
        <v>3</v>
      </c>
      <c r="D7" s="472" t="s">
        <v>279</v>
      </c>
      <c r="E7" s="472"/>
      <c r="F7" s="447" t="s">
        <v>247</v>
      </c>
      <c r="G7" s="447"/>
      <c r="H7" s="447" t="s">
        <v>246</v>
      </c>
      <c r="I7" s="447"/>
      <c r="J7" s="460" t="s">
        <v>245</v>
      </c>
      <c r="K7" s="461"/>
    </row>
    <row r="8" spans="1:11" ht="24.75" customHeight="1">
      <c r="B8" s="467"/>
      <c r="C8" s="470"/>
      <c r="D8" s="473"/>
      <c r="E8" s="473"/>
      <c r="F8" s="478" t="s">
        <v>244</v>
      </c>
      <c r="G8" s="478"/>
      <c r="H8" s="478" t="s">
        <v>243</v>
      </c>
      <c r="I8" s="478"/>
      <c r="J8" s="462"/>
      <c r="K8" s="463"/>
    </row>
    <row r="9" spans="1:11">
      <c r="B9" s="467"/>
      <c r="C9" s="470"/>
      <c r="D9" s="96" t="s">
        <v>242</v>
      </c>
      <c r="E9" s="96" t="s">
        <v>241</v>
      </c>
      <c r="F9" s="96" t="s">
        <v>242</v>
      </c>
      <c r="G9" s="96" t="s">
        <v>241</v>
      </c>
      <c r="H9" s="96" t="s">
        <v>242</v>
      </c>
      <c r="I9" s="96" t="s">
        <v>241</v>
      </c>
      <c r="J9" s="462"/>
      <c r="K9" s="463"/>
    </row>
    <row r="10" spans="1:11" ht="11.25" customHeight="1">
      <c r="B10" s="468"/>
      <c r="C10" s="471"/>
      <c r="D10" s="97" t="s">
        <v>240</v>
      </c>
      <c r="E10" s="97" t="s">
        <v>239</v>
      </c>
      <c r="F10" s="97" t="s">
        <v>240</v>
      </c>
      <c r="G10" s="97" t="s">
        <v>239</v>
      </c>
      <c r="H10" s="97" t="s">
        <v>240</v>
      </c>
      <c r="I10" s="97" t="s">
        <v>239</v>
      </c>
      <c r="J10" s="464"/>
      <c r="K10" s="465"/>
    </row>
    <row r="11" spans="1:11" s="186" customFormat="1" ht="15">
      <c r="A11" s="186" t="s">
        <v>367</v>
      </c>
      <c r="B11" s="226" t="s">
        <v>367</v>
      </c>
      <c r="C11" s="281" t="s">
        <v>375</v>
      </c>
      <c r="D11" s="187">
        <f t="shared" ref="D11:H11" si="0">D12+D15+D17</f>
        <v>41842</v>
      </c>
      <c r="E11" s="187">
        <f>E12+E15+E17</f>
        <v>116</v>
      </c>
      <c r="F11" s="187">
        <f t="shared" si="0"/>
        <v>41697</v>
      </c>
      <c r="G11" s="187">
        <f t="shared" si="0"/>
        <v>87</v>
      </c>
      <c r="H11" s="187">
        <f t="shared" si="0"/>
        <v>145</v>
      </c>
      <c r="I11" s="187">
        <f>I12+I15+I17</f>
        <v>29</v>
      </c>
      <c r="J11" s="454" t="s">
        <v>408</v>
      </c>
      <c r="K11" s="455"/>
    </row>
    <row r="12" spans="1:11" s="186" customFormat="1" ht="15">
      <c r="A12" s="186" t="s">
        <v>368</v>
      </c>
      <c r="B12" s="227" t="s">
        <v>368</v>
      </c>
      <c r="C12" s="282" t="s">
        <v>490</v>
      </c>
      <c r="D12" s="95">
        <f t="shared" ref="D12:H12" si="1">+D13+D14</f>
        <v>18651</v>
      </c>
      <c r="E12" s="95">
        <f t="shared" si="1"/>
        <v>7</v>
      </c>
      <c r="F12" s="95">
        <f t="shared" si="1"/>
        <v>18651</v>
      </c>
      <c r="G12" s="95">
        <f t="shared" si="1"/>
        <v>7</v>
      </c>
      <c r="H12" s="95">
        <f t="shared" si="1"/>
        <v>0</v>
      </c>
      <c r="I12" s="95">
        <f>+I13+I14</f>
        <v>0</v>
      </c>
      <c r="J12" s="450" t="s">
        <v>307</v>
      </c>
      <c r="K12" s="451"/>
    </row>
    <row r="13" spans="1:11" s="64" customFormat="1">
      <c r="A13" s="64" t="s">
        <v>369</v>
      </c>
      <c r="B13" s="375" t="s">
        <v>369</v>
      </c>
      <c r="C13" s="283" t="s">
        <v>376</v>
      </c>
      <c r="D13" s="170">
        <f>+H13+F13</f>
        <v>11084</v>
      </c>
      <c r="E13" s="170">
        <f>+I13+G13</f>
        <v>4</v>
      </c>
      <c r="F13" s="170">
        <v>11084</v>
      </c>
      <c r="G13" s="65">
        <v>4</v>
      </c>
      <c r="H13" s="65">
        <v>0</v>
      </c>
      <c r="I13" s="65">
        <v>0</v>
      </c>
      <c r="J13" s="448" t="s">
        <v>409</v>
      </c>
      <c r="K13" s="449"/>
    </row>
    <row r="14" spans="1:11">
      <c r="A14" s="15" t="s">
        <v>370</v>
      </c>
      <c r="B14" s="376" t="s">
        <v>370</v>
      </c>
      <c r="C14" s="284" t="s">
        <v>377</v>
      </c>
      <c r="D14" s="94">
        <f>+H14+F14</f>
        <v>7567</v>
      </c>
      <c r="E14" s="94">
        <f>+I14+G14</f>
        <v>3</v>
      </c>
      <c r="F14" s="94">
        <v>7567</v>
      </c>
      <c r="G14" s="94">
        <v>3</v>
      </c>
      <c r="H14" s="94">
        <v>0</v>
      </c>
      <c r="I14" s="94">
        <v>0</v>
      </c>
      <c r="J14" s="443" t="s">
        <v>410</v>
      </c>
      <c r="K14" s="444"/>
    </row>
    <row r="15" spans="1:11" s="224" customFormat="1" ht="15">
      <c r="A15" s="224" t="s">
        <v>372</v>
      </c>
      <c r="B15" s="228" t="s">
        <v>372</v>
      </c>
      <c r="C15" s="285" t="s">
        <v>378</v>
      </c>
      <c r="D15" s="225">
        <f t="shared" ref="D15:H15" si="2">+D16</f>
        <v>2401</v>
      </c>
      <c r="E15" s="225">
        <f t="shared" si="2"/>
        <v>21</v>
      </c>
      <c r="F15" s="225">
        <f t="shared" si="2"/>
        <v>2396</v>
      </c>
      <c r="G15" s="225">
        <f t="shared" si="2"/>
        <v>20</v>
      </c>
      <c r="H15" s="225">
        <f t="shared" si="2"/>
        <v>5</v>
      </c>
      <c r="I15" s="225">
        <f>+I16</f>
        <v>1</v>
      </c>
      <c r="J15" s="445" t="s">
        <v>411</v>
      </c>
      <c r="K15" s="446"/>
    </row>
    <row r="16" spans="1:11">
      <c r="A16" s="15" t="s">
        <v>371</v>
      </c>
      <c r="B16" s="376" t="s">
        <v>371</v>
      </c>
      <c r="C16" s="284" t="s">
        <v>379</v>
      </c>
      <c r="D16" s="94">
        <f>+H16+F16</f>
        <v>2401</v>
      </c>
      <c r="E16" s="94">
        <f>+I16+G16</f>
        <v>21</v>
      </c>
      <c r="F16" s="94">
        <v>2396</v>
      </c>
      <c r="G16" s="94">
        <v>20</v>
      </c>
      <c r="H16" s="94">
        <v>5</v>
      </c>
      <c r="I16" s="94">
        <v>1</v>
      </c>
      <c r="J16" s="474" t="s">
        <v>491</v>
      </c>
      <c r="K16" s="475"/>
    </row>
    <row r="17" spans="1:11" s="224" customFormat="1" ht="15">
      <c r="A17" s="224" t="s">
        <v>373</v>
      </c>
      <c r="B17" s="228" t="s">
        <v>373</v>
      </c>
      <c r="C17" s="285" t="s">
        <v>380</v>
      </c>
      <c r="D17" s="225">
        <f t="shared" ref="D17:H17" si="3">+D18</f>
        <v>20790</v>
      </c>
      <c r="E17" s="225">
        <f t="shared" si="3"/>
        <v>88</v>
      </c>
      <c r="F17" s="225">
        <f t="shared" si="3"/>
        <v>20650</v>
      </c>
      <c r="G17" s="225">
        <f t="shared" si="3"/>
        <v>60</v>
      </c>
      <c r="H17" s="225">
        <f t="shared" si="3"/>
        <v>140</v>
      </c>
      <c r="I17" s="225">
        <f>+I18</f>
        <v>28</v>
      </c>
      <c r="J17" s="476" t="s">
        <v>412</v>
      </c>
      <c r="K17" s="477"/>
    </row>
    <row r="18" spans="1:11">
      <c r="A18" s="15" t="s">
        <v>374</v>
      </c>
      <c r="B18" s="376" t="s">
        <v>374</v>
      </c>
      <c r="C18" s="284" t="s">
        <v>489</v>
      </c>
      <c r="D18" s="94">
        <f>+H18+F18</f>
        <v>20790</v>
      </c>
      <c r="E18" s="94">
        <f>+I18+G18</f>
        <v>88</v>
      </c>
      <c r="F18" s="94">
        <v>20650</v>
      </c>
      <c r="G18" s="94">
        <v>60</v>
      </c>
      <c r="H18" s="94">
        <v>140</v>
      </c>
      <c r="I18" s="94">
        <v>28</v>
      </c>
      <c r="J18" s="474" t="s">
        <v>413</v>
      </c>
      <c r="K18" s="475"/>
    </row>
    <row r="19" spans="1:11" s="186" customFormat="1" ht="15">
      <c r="A19" s="186" t="s">
        <v>85</v>
      </c>
      <c r="B19" s="229" t="s">
        <v>85</v>
      </c>
      <c r="C19" s="286" t="s">
        <v>381</v>
      </c>
      <c r="D19" s="171">
        <f t="shared" ref="D19:E19" si="4">D20+D29+D32+D35+D38+D41+D43+D46+D49+D50+D51+D53+D56+D62+D63+D68+D73+D76+D79+D82+D84+D87</f>
        <v>118870</v>
      </c>
      <c r="E19" s="171">
        <f t="shared" si="4"/>
        <v>3263</v>
      </c>
      <c r="F19" s="171">
        <f>F20+F29+F32+F35+F38+F41+F43+F46+F49+F50+F51+F53+F56+F62+F63+F68+F73+F76+F79+F82+F84+F87</f>
        <v>110285</v>
      </c>
      <c r="G19" s="171">
        <f>G20+G29+G32+G35+G38+G41+G43+G46+G49+G50+G51+G53+G56+G62+G63+G68+G73+G76+G79+G82+G84+G87</f>
        <v>1393</v>
      </c>
      <c r="H19" s="171">
        <f>H20+H29+H32+H35+H38+H41+H43+H46+H49+H50+H51+H53+H56+H62+H63+H68+H73+H76+H79+H82+H84+H87</f>
        <v>8585</v>
      </c>
      <c r="I19" s="171">
        <f>I20+I29+I32+I35+I38+I41+I43+I46+I49+I50+I51+I53+I56+I62+I63+I68+I73+I76+I79+I82+I84+I87</f>
        <v>1870</v>
      </c>
      <c r="J19" s="452" t="s">
        <v>414</v>
      </c>
      <c r="K19" s="453"/>
    </row>
    <row r="20" spans="1:11" s="186" customFormat="1" ht="15">
      <c r="A20" s="186">
        <v>10</v>
      </c>
      <c r="B20" s="227">
        <v>10</v>
      </c>
      <c r="C20" s="282" t="s">
        <v>382</v>
      </c>
      <c r="D20" s="95">
        <f>D21+D22+D23+D24+D25+D26+D27+D28</f>
        <v>7699</v>
      </c>
      <c r="E20" s="95">
        <f t="shared" ref="E20:H20" si="5">E21+E22+E23+E24+E25+E26+E27+E28</f>
        <v>272</v>
      </c>
      <c r="F20" s="95">
        <f t="shared" si="5"/>
        <v>6969</v>
      </c>
      <c r="G20" s="95">
        <f t="shared" si="5"/>
        <v>109</v>
      </c>
      <c r="H20" s="95">
        <f t="shared" si="5"/>
        <v>730</v>
      </c>
      <c r="I20" s="95">
        <f>I21+I22+I23+I24+I25+I26+I27+I28</f>
        <v>163</v>
      </c>
      <c r="J20" s="450" t="s">
        <v>415</v>
      </c>
      <c r="K20" s="451"/>
    </row>
    <row r="21" spans="1:11" s="64" customFormat="1">
      <c r="A21" s="64">
        <v>1010</v>
      </c>
      <c r="B21" s="375">
        <v>1010</v>
      </c>
      <c r="C21" s="283" t="s">
        <v>383</v>
      </c>
      <c r="D21" s="65">
        <f t="shared" ref="D21:E28" si="6">+H21+F21</f>
        <v>200</v>
      </c>
      <c r="E21" s="65">
        <f t="shared" si="6"/>
        <v>2</v>
      </c>
      <c r="F21" s="65">
        <v>200</v>
      </c>
      <c r="G21" s="65">
        <v>2</v>
      </c>
      <c r="H21" s="65">
        <v>0</v>
      </c>
      <c r="I21" s="65">
        <v>0</v>
      </c>
      <c r="J21" s="448" t="s">
        <v>416</v>
      </c>
      <c r="K21" s="449"/>
    </row>
    <row r="22" spans="1:11">
      <c r="A22" s="15">
        <v>1030</v>
      </c>
      <c r="B22" s="376">
        <v>1030</v>
      </c>
      <c r="C22" s="284" t="s">
        <v>560</v>
      </c>
      <c r="D22" s="94">
        <f t="shared" si="6"/>
        <v>236</v>
      </c>
      <c r="E22" s="94">
        <f t="shared" si="6"/>
        <v>3</v>
      </c>
      <c r="F22" s="94">
        <v>236</v>
      </c>
      <c r="G22" s="94">
        <v>3</v>
      </c>
      <c r="H22" s="94">
        <v>0</v>
      </c>
      <c r="I22" s="94">
        <v>0</v>
      </c>
      <c r="J22" s="443" t="s">
        <v>417</v>
      </c>
      <c r="K22" s="444"/>
    </row>
    <row r="23" spans="1:11" s="64" customFormat="1">
      <c r="A23" s="64">
        <v>1050</v>
      </c>
      <c r="B23" s="375">
        <v>1050</v>
      </c>
      <c r="C23" s="283" t="s">
        <v>384</v>
      </c>
      <c r="D23" s="65">
        <f t="shared" si="6"/>
        <v>648</v>
      </c>
      <c r="E23" s="65">
        <f t="shared" si="6"/>
        <v>3</v>
      </c>
      <c r="F23" s="65">
        <v>648</v>
      </c>
      <c r="G23" s="65">
        <v>3</v>
      </c>
      <c r="H23" s="65">
        <v>0</v>
      </c>
      <c r="I23" s="65">
        <v>0</v>
      </c>
      <c r="J23" s="448" t="s">
        <v>418</v>
      </c>
      <c r="K23" s="449"/>
    </row>
    <row r="24" spans="1:11">
      <c r="A24" s="15">
        <v>1061</v>
      </c>
      <c r="B24" s="376">
        <v>1061</v>
      </c>
      <c r="C24" s="284" t="s">
        <v>385</v>
      </c>
      <c r="D24" s="94">
        <f t="shared" si="6"/>
        <v>1212</v>
      </c>
      <c r="E24" s="94">
        <f t="shared" si="6"/>
        <v>5</v>
      </c>
      <c r="F24" s="94">
        <v>1197</v>
      </c>
      <c r="G24" s="94">
        <v>3</v>
      </c>
      <c r="H24" s="94">
        <v>15</v>
      </c>
      <c r="I24" s="94">
        <v>2</v>
      </c>
      <c r="J24" s="443" t="s">
        <v>419</v>
      </c>
      <c r="K24" s="444"/>
    </row>
    <row r="25" spans="1:11" s="64" customFormat="1">
      <c r="A25" s="64">
        <v>1071</v>
      </c>
      <c r="B25" s="375">
        <v>1071</v>
      </c>
      <c r="C25" s="283" t="s">
        <v>386</v>
      </c>
      <c r="D25" s="65">
        <f t="shared" si="6"/>
        <v>4688</v>
      </c>
      <c r="E25" s="65">
        <f t="shared" si="6"/>
        <v>207</v>
      </c>
      <c r="F25" s="65">
        <v>4073</v>
      </c>
      <c r="G25" s="65">
        <v>72</v>
      </c>
      <c r="H25" s="65">
        <v>615</v>
      </c>
      <c r="I25" s="65">
        <v>135</v>
      </c>
      <c r="J25" s="448" t="s">
        <v>420</v>
      </c>
      <c r="K25" s="449"/>
    </row>
    <row r="26" spans="1:11">
      <c r="A26" s="15">
        <v>1073</v>
      </c>
      <c r="B26" s="376">
        <v>1073</v>
      </c>
      <c r="C26" s="284" t="s">
        <v>492</v>
      </c>
      <c r="D26" s="94">
        <f t="shared" si="6"/>
        <v>238</v>
      </c>
      <c r="E26" s="94">
        <f t="shared" si="6"/>
        <v>24</v>
      </c>
      <c r="F26" s="94">
        <v>178</v>
      </c>
      <c r="G26" s="94">
        <v>9</v>
      </c>
      <c r="H26" s="94">
        <v>60</v>
      </c>
      <c r="I26" s="94">
        <v>15</v>
      </c>
      <c r="J26" s="443" t="s">
        <v>421</v>
      </c>
      <c r="K26" s="444"/>
    </row>
    <row r="27" spans="1:11" s="64" customFormat="1">
      <c r="A27" s="64">
        <v>1079</v>
      </c>
      <c r="B27" s="375">
        <v>1079</v>
      </c>
      <c r="C27" s="283" t="s">
        <v>494</v>
      </c>
      <c r="D27" s="65">
        <f t="shared" si="6"/>
        <v>427</v>
      </c>
      <c r="E27" s="65">
        <f t="shared" si="6"/>
        <v>27</v>
      </c>
      <c r="F27" s="65">
        <v>387</v>
      </c>
      <c r="G27" s="65">
        <v>16</v>
      </c>
      <c r="H27" s="65">
        <v>40</v>
      </c>
      <c r="I27" s="65">
        <v>11</v>
      </c>
      <c r="J27" s="448" t="s">
        <v>493</v>
      </c>
      <c r="K27" s="449"/>
    </row>
    <row r="28" spans="1:11">
      <c r="A28" s="15">
        <v>1080</v>
      </c>
      <c r="B28" s="376">
        <v>1080</v>
      </c>
      <c r="C28" s="284" t="s">
        <v>387</v>
      </c>
      <c r="D28" s="94">
        <f t="shared" si="6"/>
        <v>50</v>
      </c>
      <c r="E28" s="94">
        <f t="shared" si="6"/>
        <v>1</v>
      </c>
      <c r="F28" s="94">
        <v>50</v>
      </c>
      <c r="G28" s="94">
        <v>1</v>
      </c>
      <c r="H28" s="94">
        <v>0</v>
      </c>
      <c r="I28" s="94">
        <v>0</v>
      </c>
      <c r="J28" s="443" t="s">
        <v>422</v>
      </c>
      <c r="K28" s="444"/>
    </row>
    <row r="29" spans="1:11" s="224" customFormat="1" ht="15">
      <c r="A29" s="224">
        <v>11</v>
      </c>
      <c r="B29" s="228">
        <v>11</v>
      </c>
      <c r="C29" s="285" t="s">
        <v>388</v>
      </c>
      <c r="D29" s="225">
        <f t="shared" ref="D29:H29" si="7">D30+D31</f>
        <v>2277</v>
      </c>
      <c r="E29" s="225">
        <f t="shared" si="7"/>
        <v>11</v>
      </c>
      <c r="F29" s="225">
        <f t="shared" si="7"/>
        <v>2277</v>
      </c>
      <c r="G29" s="225">
        <f t="shared" si="7"/>
        <v>11</v>
      </c>
      <c r="H29" s="225">
        <f t="shared" si="7"/>
        <v>0</v>
      </c>
      <c r="I29" s="225">
        <f>I30+I31</f>
        <v>0</v>
      </c>
      <c r="J29" s="445" t="s">
        <v>423</v>
      </c>
      <c r="K29" s="446"/>
    </row>
    <row r="30" spans="1:11" ht="22.5">
      <c r="A30" s="15">
        <v>1105</v>
      </c>
      <c r="B30" s="376">
        <v>1105</v>
      </c>
      <c r="C30" s="284" t="s">
        <v>496</v>
      </c>
      <c r="D30" s="94">
        <f>+H30+F30</f>
        <v>450</v>
      </c>
      <c r="E30" s="94">
        <f>+I30+G30</f>
        <v>1</v>
      </c>
      <c r="F30" s="94">
        <v>450</v>
      </c>
      <c r="G30" s="94">
        <v>1</v>
      </c>
      <c r="H30" s="94">
        <v>0</v>
      </c>
      <c r="I30" s="94">
        <v>0</v>
      </c>
      <c r="J30" s="443" t="s">
        <v>495</v>
      </c>
      <c r="K30" s="444"/>
    </row>
    <row r="31" spans="1:11" s="64" customFormat="1">
      <c r="A31" s="64">
        <v>1106</v>
      </c>
      <c r="B31" s="375">
        <v>1106</v>
      </c>
      <c r="C31" s="283" t="s">
        <v>497</v>
      </c>
      <c r="D31" s="65">
        <f>+H31+F31</f>
        <v>1827</v>
      </c>
      <c r="E31" s="65">
        <f>+I31+G31</f>
        <v>10</v>
      </c>
      <c r="F31" s="65">
        <v>1827</v>
      </c>
      <c r="G31" s="65">
        <v>10</v>
      </c>
      <c r="H31" s="65">
        <v>0</v>
      </c>
      <c r="I31" s="65">
        <v>0</v>
      </c>
      <c r="J31" s="448" t="s">
        <v>424</v>
      </c>
      <c r="K31" s="449"/>
    </row>
    <row r="32" spans="1:11">
      <c r="A32" s="15">
        <v>13</v>
      </c>
      <c r="B32" s="227">
        <v>13</v>
      </c>
      <c r="C32" s="282" t="s">
        <v>389</v>
      </c>
      <c r="D32" s="94">
        <f t="shared" ref="D32:H32" si="8">+D33+D34</f>
        <v>691</v>
      </c>
      <c r="E32" s="94">
        <f t="shared" si="8"/>
        <v>26</v>
      </c>
      <c r="F32" s="94">
        <f t="shared" si="8"/>
        <v>595</v>
      </c>
      <c r="G32" s="94">
        <f t="shared" si="8"/>
        <v>7</v>
      </c>
      <c r="H32" s="94">
        <f t="shared" si="8"/>
        <v>96</v>
      </c>
      <c r="I32" s="94">
        <f>+I33+I34</f>
        <v>19</v>
      </c>
      <c r="J32" s="450" t="s">
        <v>425</v>
      </c>
      <c r="K32" s="451"/>
    </row>
    <row r="33" spans="1:11" s="64" customFormat="1">
      <c r="A33" s="64">
        <v>1392</v>
      </c>
      <c r="B33" s="375">
        <v>1392</v>
      </c>
      <c r="C33" s="283" t="s">
        <v>559</v>
      </c>
      <c r="D33" s="65">
        <f>+H33+F33</f>
        <v>648</v>
      </c>
      <c r="E33" s="65">
        <f>+I33+G33</f>
        <v>25</v>
      </c>
      <c r="F33" s="65">
        <v>552</v>
      </c>
      <c r="G33" s="65">
        <v>6</v>
      </c>
      <c r="H33" s="65">
        <v>96</v>
      </c>
      <c r="I33" s="65">
        <v>19</v>
      </c>
      <c r="J33" s="448" t="s">
        <v>426</v>
      </c>
      <c r="K33" s="449"/>
    </row>
    <row r="34" spans="1:11">
      <c r="B34" s="376" t="s">
        <v>620</v>
      </c>
      <c r="C34" s="284" t="s">
        <v>626</v>
      </c>
      <c r="D34" s="94">
        <f>+H34+F34</f>
        <v>43</v>
      </c>
      <c r="E34" s="94">
        <f>+I34+G34</f>
        <v>1</v>
      </c>
      <c r="F34" s="94">
        <v>43</v>
      </c>
      <c r="G34" s="94">
        <v>1</v>
      </c>
      <c r="H34" s="94">
        <v>0</v>
      </c>
      <c r="I34" s="94">
        <v>0</v>
      </c>
      <c r="J34" s="443" t="s">
        <v>627</v>
      </c>
      <c r="K34" s="444"/>
    </row>
    <row r="35" spans="1:11" s="224" customFormat="1" ht="15">
      <c r="A35" s="224">
        <v>14</v>
      </c>
      <c r="B35" s="228">
        <v>14</v>
      </c>
      <c r="C35" s="285" t="s">
        <v>390</v>
      </c>
      <c r="D35" s="225">
        <f t="shared" ref="D35:H35" si="9">D36+D37</f>
        <v>11942</v>
      </c>
      <c r="E35" s="225">
        <f t="shared" si="9"/>
        <v>1455</v>
      </c>
      <c r="F35" s="225">
        <f t="shared" si="9"/>
        <v>6861</v>
      </c>
      <c r="G35" s="225">
        <f t="shared" si="9"/>
        <v>335</v>
      </c>
      <c r="H35" s="225">
        <f t="shared" si="9"/>
        <v>5081</v>
      </c>
      <c r="I35" s="225">
        <f>I36+I37</f>
        <v>1120</v>
      </c>
      <c r="J35" s="445" t="s">
        <v>427</v>
      </c>
      <c r="K35" s="446"/>
    </row>
    <row r="36" spans="1:11">
      <c r="A36" s="15">
        <v>1411</v>
      </c>
      <c r="B36" s="376">
        <v>1411</v>
      </c>
      <c r="C36" s="284" t="s">
        <v>557</v>
      </c>
      <c r="D36" s="94">
        <f>+H36+F36</f>
        <v>421</v>
      </c>
      <c r="E36" s="94">
        <f>+I36+G36</f>
        <v>5</v>
      </c>
      <c r="F36" s="94">
        <v>421</v>
      </c>
      <c r="G36" s="94">
        <v>5</v>
      </c>
      <c r="H36" s="94">
        <v>0</v>
      </c>
      <c r="I36" s="94">
        <v>0</v>
      </c>
      <c r="J36" s="443" t="s">
        <v>558</v>
      </c>
      <c r="K36" s="444"/>
    </row>
    <row r="37" spans="1:11" s="64" customFormat="1" ht="22.5">
      <c r="A37" s="64">
        <v>1412</v>
      </c>
      <c r="B37" s="375">
        <v>1412</v>
      </c>
      <c r="C37" s="283" t="s">
        <v>556</v>
      </c>
      <c r="D37" s="65">
        <f>+H37+F37</f>
        <v>11521</v>
      </c>
      <c r="E37" s="65">
        <f>+I37+G37</f>
        <v>1450</v>
      </c>
      <c r="F37" s="65">
        <v>6440</v>
      </c>
      <c r="G37" s="65">
        <v>330</v>
      </c>
      <c r="H37" s="65">
        <v>5081</v>
      </c>
      <c r="I37" s="65">
        <v>1120</v>
      </c>
      <c r="J37" s="448" t="s">
        <v>561</v>
      </c>
      <c r="K37" s="449"/>
    </row>
    <row r="38" spans="1:11">
      <c r="A38" s="15">
        <v>15</v>
      </c>
      <c r="B38" s="227">
        <v>15</v>
      </c>
      <c r="C38" s="282" t="s">
        <v>555</v>
      </c>
      <c r="D38" s="94">
        <f t="shared" ref="D38:H38" si="10">D39+D40</f>
        <v>122</v>
      </c>
      <c r="E38" s="94">
        <f t="shared" si="10"/>
        <v>5</v>
      </c>
      <c r="F38" s="94">
        <f t="shared" si="10"/>
        <v>122</v>
      </c>
      <c r="G38" s="94">
        <f t="shared" si="10"/>
        <v>5</v>
      </c>
      <c r="H38" s="94">
        <f t="shared" si="10"/>
        <v>0</v>
      </c>
      <c r="I38" s="94">
        <f>I39+I40</f>
        <v>0</v>
      </c>
      <c r="J38" s="450" t="s">
        <v>428</v>
      </c>
      <c r="K38" s="451"/>
    </row>
    <row r="39" spans="1:11" s="64" customFormat="1">
      <c r="A39" s="64">
        <v>1511</v>
      </c>
      <c r="B39" s="375" t="s">
        <v>394</v>
      </c>
      <c r="C39" s="283" t="s">
        <v>554</v>
      </c>
      <c r="D39" s="65">
        <v>22</v>
      </c>
      <c r="E39" s="65">
        <v>1</v>
      </c>
      <c r="F39" s="65">
        <v>22</v>
      </c>
      <c r="G39" s="65">
        <v>1</v>
      </c>
      <c r="H39" s="65">
        <v>0</v>
      </c>
      <c r="I39" s="65">
        <v>0</v>
      </c>
      <c r="J39" s="448" t="s">
        <v>429</v>
      </c>
      <c r="K39" s="449"/>
    </row>
    <row r="40" spans="1:11">
      <c r="A40" s="15">
        <v>1520</v>
      </c>
      <c r="B40" s="376">
        <v>1520</v>
      </c>
      <c r="C40" s="284" t="s">
        <v>391</v>
      </c>
      <c r="D40" s="94">
        <f>+H40+F40</f>
        <v>100</v>
      </c>
      <c r="E40" s="94">
        <f>+I40+G40</f>
        <v>4</v>
      </c>
      <c r="F40" s="94">
        <v>100</v>
      </c>
      <c r="G40" s="94">
        <v>4</v>
      </c>
      <c r="H40" s="94">
        <v>0</v>
      </c>
      <c r="I40" s="94">
        <v>0</v>
      </c>
      <c r="J40" s="443" t="s">
        <v>430</v>
      </c>
      <c r="K40" s="444"/>
    </row>
    <row r="41" spans="1:11" s="224" customFormat="1" ht="33.75">
      <c r="A41" s="224">
        <v>16</v>
      </c>
      <c r="B41" s="228">
        <v>16</v>
      </c>
      <c r="C41" s="285" t="s">
        <v>551</v>
      </c>
      <c r="D41" s="225">
        <v>5860</v>
      </c>
      <c r="E41" s="225">
        <v>240</v>
      </c>
      <c r="F41" s="225">
        <v>5286</v>
      </c>
      <c r="G41" s="225">
        <v>116</v>
      </c>
      <c r="H41" s="225">
        <v>574</v>
      </c>
      <c r="I41" s="225">
        <v>124</v>
      </c>
      <c r="J41" s="445" t="s">
        <v>552</v>
      </c>
      <c r="K41" s="446"/>
    </row>
    <row r="42" spans="1:11">
      <c r="A42" s="15">
        <v>1622</v>
      </c>
      <c r="B42" s="376">
        <v>1622</v>
      </c>
      <c r="C42" s="284" t="s">
        <v>550</v>
      </c>
      <c r="D42" s="94">
        <v>5860</v>
      </c>
      <c r="E42" s="94">
        <v>240</v>
      </c>
      <c r="F42" s="94">
        <v>5286</v>
      </c>
      <c r="G42" s="94">
        <v>116</v>
      </c>
      <c r="H42" s="94">
        <v>574</v>
      </c>
      <c r="I42" s="94">
        <v>124</v>
      </c>
      <c r="J42" s="443" t="s">
        <v>553</v>
      </c>
      <c r="K42" s="444"/>
    </row>
    <row r="43" spans="1:11" s="224" customFormat="1" ht="15">
      <c r="A43" s="224">
        <v>17</v>
      </c>
      <c r="B43" s="228">
        <v>17</v>
      </c>
      <c r="C43" s="285" t="s">
        <v>549</v>
      </c>
      <c r="D43" s="225">
        <f t="shared" ref="D43:H43" si="11">D44+D45</f>
        <v>620</v>
      </c>
      <c r="E43" s="225">
        <f t="shared" si="11"/>
        <v>9</v>
      </c>
      <c r="F43" s="225">
        <f t="shared" si="11"/>
        <v>620</v>
      </c>
      <c r="G43" s="225">
        <f t="shared" si="11"/>
        <v>9</v>
      </c>
      <c r="H43" s="225">
        <f t="shared" si="11"/>
        <v>0</v>
      </c>
      <c r="I43" s="225">
        <f>I44+I45</f>
        <v>0</v>
      </c>
      <c r="J43" s="445" t="s">
        <v>431</v>
      </c>
      <c r="K43" s="446"/>
    </row>
    <row r="44" spans="1:11">
      <c r="A44" s="15">
        <v>1702</v>
      </c>
      <c r="B44" s="376">
        <v>1702</v>
      </c>
      <c r="C44" s="284" t="s">
        <v>392</v>
      </c>
      <c r="D44" s="94">
        <f>+H44+F44</f>
        <v>264</v>
      </c>
      <c r="E44" s="94">
        <f>+I44+G44</f>
        <v>5</v>
      </c>
      <c r="F44" s="94">
        <v>264</v>
      </c>
      <c r="G44" s="94">
        <v>5</v>
      </c>
      <c r="H44" s="94">
        <v>0</v>
      </c>
      <c r="I44" s="94">
        <v>0</v>
      </c>
      <c r="J44" s="443" t="s">
        <v>548</v>
      </c>
      <c r="K44" s="444"/>
    </row>
    <row r="45" spans="1:11" s="64" customFormat="1">
      <c r="A45" s="64">
        <v>1709</v>
      </c>
      <c r="B45" s="375">
        <v>1709</v>
      </c>
      <c r="C45" s="283" t="s">
        <v>393</v>
      </c>
      <c r="D45" s="65">
        <f>+H45+F45</f>
        <v>356</v>
      </c>
      <c r="E45" s="65">
        <f>+I45+G45</f>
        <v>4</v>
      </c>
      <c r="F45" s="65">
        <v>356</v>
      </c>
      <c r="G45" s="65">
        <v>4</v>
      </c>
      <c r="H45" s="65">
        <v>0</v>
      </c>
      <c r="I45" s="65">
        <v>0</v>
      </c>
      <c r="J45" s="448" t="s">
        <v>432</v>
      </c>
      <c r="K45" s="449"/>
    </row>
    <row r="46" spans="1:11">
      <c r="A46" s="15">
        <v>18</v>
      </c>
      <c r="B46" s="227">
        <v>18</v>
      </c>
      <c r="C46" s="282" t="s">
        <v>619</v>
      </c>
      <c r="D46" s="94">
        <f t="shared" ref="D46:H46" si="12">D47+D48</f>
        <v>4473</v>
      </c>
      <c r="E46" s="94">
        <f t="shared" si="12"/>
        <v>87</v>
      </c>
      <c r="F46" s="94">
        <f t="shared" si="12"/>
        <v>4365</v>
      </c>
      <c r="G46" s="94">
        <f t="shared" si="12"/>
        <v>65</v>
      </c>
      <c r="H46" s="94">
        <f t="shared" si="12"/>
        <v>108</v>
      </c>
      <c r="I46" s="94">
        <f>I47+I48</f>
        <v>22</v>
      </c>
      <c r="J46" s="450" t="s">
        <v>433</v>
      </c>
      <c r="K46" s="451"/>
    </row>
    <row r="47" spans="1:11" s="333" customFormat="1">
      <c r="A47" s="333">
        <v>1811</v>
      </c>
      <c r="B47" s="375">
        <v>1811</v>
      </c>
      <c r="C47" s="283" t="s">
        <v>392</v>
      </c>
      <c r="D47" s="334">
        <f>+H47+F47</f>
        <v>4402</v>
      </c>
      <c r="E47" s="334">
        <f>+I47+G47</f>
        <v>86</v>
      </c>
      <c r="F47" s="334">
        <v>4294</v>
      </c>
      <c r="G47" s="334">
        <v>64</v>
      </c>
      <c r="H47" s="334">
        <v>108</v>
      </c>
      <c r="I47" s="334">
        <v>22</v>
      </c>
      <c r="J47" s="479" t="s">
        <v>434</v>
      </c>
      <c r="K47" s="480"/>
    </row>
    <row r="48" spans="1:11">
      <c r="A48" s="15">
        <v>1820</v>
      </c>
      <c r="B48" s="376">
        <v>1820</v>
      </c>
      <c r="C48" s="284" t="s">
        <v>393</v>
      </c>
      <c r="D48" s="94">
        <f>+H48+F48</f>
        <v>71</v>
      </c>
      <c r="E48" s="94">
        <f>+I48+G48</f>
        <v>1</v>
      </c>
      <c r="F48" s="94">
        <v>71</v>
      </c>
      <c r="G48" s="94">
        <v>1</v>
      </c>
      <c r="H48" s="94">
        <v>0</v>
      </c>
      <c r="I48" s="94">
        <v>0</v>
      </c>
      <c r="J48" s="443" t="s">
        <v>435</v>
      </c>
      <c r="K48" s="444"/>
    </row>
    <row r="49" spans="1:11" s="224" customFormat="1" ht="15">
      <c r="A49" s="224">
        <v>19</v>
      </c>
      <c r="B49" s="228">
        <v>19</v>
      </c>
      <c r="C49" s="285" t="s">
        <v>547</v>
      </c>
      <c r="D49" s="225">
        <v>836</v>
      </c>
      <c r="E49" s="225">
        <v>3</v>
      </c>
      <c r="F49" s="225">
        <v>836</v>
      </c>
      <c r="G49" s="225">
        <v>3</v>
      </c>
      <c r="H49" s="225">
        <v>0</v>
      </c>
      <c r="I49" s="225">
        <v>0</v>
      </c>
      <c r="J49" s="445" t="s">
        <v>436</v>
      </c>
      <c r="K49" s="446"/>
    </row>
    <row r="50" spans="1:11">
      <c r="A50" s="15">
        <v>20</v>
      </c>
      <c r="B50" s="227">
        <v>20</v>
      </c>
      <c r="C50" s="282" t="s">
        <v>546</v>
      </c>
      <c r="D50" s="94">
        <f>+H50+F50</f>
        <v>8504</v>
      </c>
      <c r="E50" s="94">
        <f>+I50+G50</f>
        <v>37</v>
      </c>
      <c r="F50" s="94">
        <v>8497</v>
      </c>
      <c r="G50" s="94">
        <v>36</v>
      </c>
      <c r="H50" s="94">
        <v>7</v>
      </c>
      <c r="I50" s="94">
        <v>1</v>
      </c>
      <c r="J50" s="450" t="s">
        <v>437</v>
      </c>
      <c r="K50" s="451"/>
    </row>
    <row r="51" spans="1:11" s="224" customFormat="1" ht="22.5">
      <c r="A51" s="224">
        <v>21</v>
      </c>
      <c r="B51" s="228">
        <v>21</v>
      </c>
      <c r="C51" s="285" t="s">
        <v>541</v>
      </c>
      <c r="D51" s="225">
        <v>216</v>
      </c>
      <c r="E51" s="225">
        <v>1</v>
      </c>
      <c r="F51" s="225">
        <v>216</v>
      </c>
      <c r="G51" s="225">
        <v>1</v>
      </c>
      <c r="H51" s="225">
        <v>0</v>
      </c>
      <c r="I51" s="225">
        <v>0</v>
      </c>
      <c r="J51" s="445" t="s">
        <v>539</v>
      </c>
      <c r="K51" s="446"/>
    </row>
    <row r="52" spans="1:11" ht="22.5">
      <c r="A52" s="15">
        <v>2100</v>
      </c>
      <c r="B52" s="376">
        <v>2100</v>
      </c>
      <c r="C52" s="284" t="s">
        <v>542</v>
      </c>
      <c r="D52" s="94">
        <v>216</v>
      </c>
      <c r="E52" s="94">
        <v>1</v>
      </c>
      <c r="F52" s="94">
        <v>216</v>
      </c>
      <c r="G52" s="94">
        <v>1</v>
      </c>
      <c r="H52" s="94">
        <v>0</v>
      </c>
      <c r="I52" s="94">
        <v>0</v>
      </c>
      <c r="J52" s="443" t="s">
        <v>538</v>
      </c>
      <c r="K52" s="444"/>
    </row>
    <row r="53" spans="1:11" s="224" customFormat="1" ht="15">
      <c r="A53" s="224">
        <v>22</v>
      </c>
      <c r="B53" s="228">
        <v>22</v>
      </c>
      <c r="C53" s="285" t="s">
        <v>543</v>
      </c>
      <c r="D53" s="225">
        <f t="shared" ref="D53:H53" si="13">D54+D55</f>
        <v>6074</v>
      </c>
      <c r="E53" s="225">
        <f>E54+E55</f>
        <v>51</v>
      </c>
      <c r="F53" s="225">
        <f t="shared" si="13"/>
        <v>6074</v>
      </c>
      <c r="G53" s="225">
        <v>51</v>
      </c>
      <c r="H53" s="225">
        <f t="shared" si="13"/>
        <v>0</v>
      </c>
      <c r="I53" s="225">
        <f>I54+I55</f>
        <v>0</v>
      </c>
      <c r="J53" s="445" t="s">
        <v>438</v>
      </c>
      <c r="K53" s="446"/>
    </row>
    <row r="54" spans="1:11" ht="22.5">
      <c r="A54" s="15">
        <v>2211</v>
      </c>
      <c r="B54" s="376">
        <v>2211</v>
      </c>
      <c r="C54" s="284" t="s">
        <v>544</v>
      </c>
      <c r="D54" s="94">
        <f>+H54+F54</f>
        <v>17</v>
      </c>
      <c r="E54" s="94">
        <f>+I54+G54</f>
        <v>1</v>
      </c>
      <c r="F54" s="94">
        <v>17</v>
      </c>
      <c r="G54" s="94">
        <v>1</v>
      </c>
      <c r="H54" s="94">
        <v>0</v>
      </c>
      <c r="I54" s="94">
        <v>0</v>
      </c>
      <c r="J54" s="443" t="s">
        <v>540</v>
      </c>
      <c r="K54" s="444"/>
    </row>
    <row r="55" spans="1:11" s="64" customFormat="1">
      <c r="A55" s="64">
        <v>2220</v>
      </c>
      <c r="B55" s="375">
        <v>2220</v>
      </c>
      <c r="C55" s="283" t="s">
        <v>395</v>
      </c>
      <c r="D55" s="65">
        <f>+H55+F55</f>
        <v>6057</v>
      </c>
      <c r="E55" s="65">
        <f>+I55+G55</f>
        <v>50</v>
      </c>
      <c r="F55" s="65">
        <v>6057</v>
      </c>
      <c r="G55" s="65">
        <v>50</v>
      </c>
      <c r="H55" s="65">
        <v>0</v>
      </c>
      <c r="I55" s="65">
        <v>0</v>
      </c>
      <c r="J55" s="448" t="s">
        <v>439</v>
      </c>
      <c r="K55" s="449"/>
    </row>
    <row r="56" spans="1:11">
      <c r="A56" s="15">
        <v>23</v>
      </c>
      <c r="B56" s="227">
        <v>23</v>
      </c>
      <c r="C56" s="282" t="s">
        <v>545</v>
      </c>
      <c r="D56" s="94">
        <f t="shared" ref="D56:H56" si="14">D57+D58+D59+D60+D61</f>
        <v>27074</v>
      </c>
      <c r="E56" s="94">
        <f t="shared" si="14"/>
        <v>201</v>
      </c>
      <c r="F56" s="94">
        <f t="shared" si="14"/>
        <v>27055</v>
      </c>
      <c r="G56" s="94">
        <f t="shared" si="14"/>
        <v>198</v>
      </c>
      <c r="H56" s="94">
        <f t="shared" si="14"/>
        <v>19</v>
      </c>
      <c r="I56" s="94">
        <f>I57+I58+I59+I60+I61</f>
        <v>3</v>
      </c>
      <c r="J56" s="450" t="s">
        <v>440</v>
      </c>
      <c r="K56" s="451"/>
    </row>
    <row r="57" spans="1:11" s="64" customFormat="1">
      <c r="A57" s="64">
        <v>2310</v>
      </c>
      <c r="B57" s="375">
        <v>2310</v>
      </c>
      <c r="C57" s="283" t="s">
        <v>396</v>
      </c>
      <c r="D57" s="65">
        <f t="shared" ref="D57:E61" si="15">+H57+F57</f>
        <v>1190</v>
      </c>
      <c r="E57" s="65">
        <f t="shared" si="15"/>
        <v>19</v>
      </c>
      <c r="F57" s="65">
        <v>1171</v>
      </c>
      <c r="G57" s="65">
        <v>16</v>
      </c>
      <c r="H57" s="65">
        <v>19</v>
      </c>
      <c r="I57" s="65">
        <v>3</v>
      </c>
      <c r="J57" s="448" t="s">
        <v>441</v>
      </c>
      <c r="K57" s="449"/>
    </row>
    <row r="58" spans="1:11">
      <c r="A58" s="15">
        <v>2394</v>
      </c>
      <c r="B58" s="376">
        <v>2394</v>
      </c>
      <c r="C58" s="284" t="s">
        <v>397</v>
      </c>
      <c r="D58" s="94">
        <f t="shared" si="15"/>
        <v>2004</v>
      </c>
      <c r="E58" s="94">
        <f t="shared" si="15"/>
        <v>5</v>
      </c>
      <c r="F58" s="94">
        <v>2004</v>
      </c>
      <c r="G58" s="94">
        <v>5</v>
      </c>
      <c r="H58" s="94">
        <v>0</v>
      </c>
      <c r="I58" s="94">
        <v>0</v>
      </c>
      <c r="J58" s="443" t="s">
        <v>442</v>
      </c>
      <c r="K58" s="444"/>
    </row>
    <row r="59" spans="1:11" s="64" customFormat="1">
      <c r="A59" s="64">
        <v>2395</v>
      </c>
      <c r="B59" s="375">
        <v>2395</v>
      </c>
      <c r="C59" s="283" t="s">
        <v>535</v>
      </c>
      <c r="D59" s="65">
        <f t="shared" si="15"/>
        <v>18150</v>
      </c>
      <c r="E59" s="65">
        <f t="shared" si="15"/>
        <v>130</v>
      </c>
      <c r="F59" s="65">
        <v>18150</v>
      </c>
      <c r="G59" s="65">
        <v>130</v>
      </c>
      <c r="H59" s="65">
        <v>0</v>
      </c>
      <c r="I59" s="65">
        <v>0</v>
      </c>
      <c r="J59" s="448" t="s">
        <v>443</v>
      </c>
      <c r="K59" s="449"/>
    </row>
    <row r="60" spans="1:11">
      <c r="A60" s="15">
        <v>2396</v>
      </c>
      <c r="B60" s="376">
        <v>2396</v>
      </c>
      <c r="C60" s="284" t="s">
        <v>398</v>
      </c>
      <c r="D60" s="94">
        <f t="shared" si="15"/>
        <v>1828</v>
      </c>
      <c r="E60" s="94">
        <f t="shared" si="15"/>
        <v>35</v>
      </c>
      <c r="F60" s="94">
        <v>1828</v>
      </c>
      <c r="G60" s="94">
        <v>35</v>
      </c>
      <c r="H60" s="94">
        <v>0</v>
      </c>
      <c r="I60" s="94">
        <v>0</v>
      </c>
      <c r="J60" s="443" t="s">
        <v>444</v>
      </c>
      <c r="K60" s="444"/>
    </row>
    <row r="61" spans="1:11" s="64" customFormat="1">
      <c r="A61" s="64">
        <v>2399</v>
      </c>
      <c r="B61" s="375">
        <v>2399</v>
      </c>
      <c r="C61" s="283" t="s">
        <v>534</v>
      </c>
      <c r="D61" s="65">
        <f t="shared" si="15"/>
        <v>3902</v>
      </c>
      <c r="E61" s="65">
        <f t="shared" si="15"/>
        <v>12</v>
      </c>
      <c r="F61" s="65">
        <v>3902</v>
      </c>
      <c r="G61" s="65">
        <v>12</v>
      </c>
      <c r="H61" s="65">
        <v>0</v>
      </c>
      <c r="I61" s="65">
        <v>0</v>
      </c>
      <c r="J61" s="448" t="s">
        <v>533</v>
      </c>
      <c r="K61" s="449"/>
    </row>
    <row r="62" spans="1:11">
      <c r="A62" s="15">
        <v>24</v>
      </c>
      <c r="B62" s="227">
        <v>24</v>
      </c>
      <c r="C62" s="282" t="s">
        <v>399</v>
      </c>
      <c r="D62" s="95">
        <v>4468</v>
      </c>
      <c r="E62" s="95">
        <v>8</v>
      </c>
      <c r="F62" s="95">
        <v>4468</v>
      </c>
      <c r="G62" s="95">
        <v>8</v>
      </c>
      <c r="H62" s="95">
        <v>0</v>
      </c>
      <c r="I62" s="95">
        <v>0</v>
      </c>
      <c r="J62" s="450" t="s">
        <v>445</v>
      </c>
      <c r="K62" s="451"/>
    </row>
    <row r="63" spans="1:11" s="224" customFormat="1" ht="22.5">
      <c r="A63" s="224">
        <v>25</v>
      </c>
      <c r="B63" s="228">
        <v>25</v>
      </c>
      <c r="C63" s="285" t="s">
        <v>536</v>
      </c>
      <c r="D63" s="225">
        <f t="shared" ref="D63:H63" si="16">D64+D65+D66+D67</f>
        <v>28759</v>
      </c>
      <c r="E63" s="225">
        <f>I63+G63</f>
        <v>578</v>
      </c>
      <c r="F63" s="225">
        <f t="shared" si="16"/>
        <v>27458</v>
      </c>
      <c r="G63" s="225">
        <f>G64+G65+G66+G67</f>
        <v>323</v>
      </c>
      <c r="H63" s="225">
        <f t="shared" si="16"/>
        <v>1301</v>
      </c>
      <c r="I63" s="225">
        <f>I64+I65+I66+I67</f>
        <v>255</v>
      </c>
      <c r="J63" s="445" t="s">
        <v>532</v>
      </c>
      <c r="K63" s="446"/>
    </row>
    <row r="64" spans="1:11">
      <c r="A64" s="15">
        <v>2511</v>
      </c>
      <c r="B64" s="376">
        <v>2511</v>
      </c>
      <c r="C64" s="284" t="s">
        <v>400</v>
      </c>
      <c r="D64" s="94">
        <f t="shared" ref="D64:E67" si="17">+H64+F64</f>
        <v>27398</v>
      </c>
      <c r="E64" s="94">
        <f t="shared" si="17"/>
        <v>558</v>
      </c>
      <c r="F64" s="94">
        <v>26097</v>
      </c>
      <c r="G64" s="94">
        <v>303</v>
      </c>
      <c r="H64" s="94">
        <v>1301</v>
      </c>
      <c r="I64" s="94">
        <v>255</v>
      </c>
      <c r="J64" s="443" t="s">
        <v>446</v>
      </c>
      <c r="K64" s="444"/>
    </row>
    <row r="65" spans="1:11" s="64" customFormat="1" ht="22.5">
      <c r="A65" s="64">
        <v>2591</v>
      </c>
      <c r="B65" s="375">
        <v>2591</v>
      </c>
      <c r="C65" s="283" t="s">
        <v>530</v>
      </c>
      <c r="D65" s="65">
        <f t="shared" si="17"/>
        <v>218</v>
      </c>
      <c r="E65" s="65">
        <f t="shared" si="17"/>
        <v>4</v>
      </c>
      <c r="F65" s="65">
        <v>218</v>
      </c>
      <c r="G65" s="65">
        <v>4</v>
      </c>
      <c r="H65" s="65">
        <v>0</v>
      </c>
      <c r="I65" s="65">
        <v>0</v>
      </c>
      <c r="J65" s="448" t="s">
        <v>531</v>
      </c>
      <c r="K65" s="449"/>
    </row>
    <row r="66" spans="1:11">
      <c r="A66" s="15">
        <v>2592</v>
      </c>
      <c r="B66" s="376">
        <v>2592</v>
      </c>
      <c r="C66" s="284" t="s">
        <v>537</v>
      </c>
      <c r="D66" s="94">
        <f t="shared" si="17"/>
        <v>797</v>
      </c>
      <c r="E66" s="94">
        <f t="shared" si="17"/>
        <v>10</v>
      </c>
      <c r="F66" s="94">
        <v>797</v>
      </c>
      <c r="G66" s="94">
        <v>10</v>
      </c>
      <c r="H66" s="94">
        <v>0</v>
      </c>
      <c r="I66" s="94">
        <v>0</v>
      </c>
      <c r="J66" s="443" t="s">
        <v>447</v>
      </c>
      <c r="K66" s="444"/>
    </row>
    <row r="67" spans="1:11" s="64" customFormat="1">
      <c r="A67" s="64">
        <v>2599</v>
      </c>
      <c r="B67" s="375">
        <v>2599</v>
      </c>
      <c r="C67" s="283" t="s">
        <v>528</v>
      </c>
      <c r="D67" s="65">
        <f t="shared" si="17"/>
        <v>346</v>
      </c>
      <c r="E67" s="65">
        <f t="shared" si="17"/>
        <v>6</v>
      </c>
      <c r="F67" s="65">
        <v>346</v>
      </c>
      <c r="G67" s="65">
        <v>6</v>
      </c>
      <c r="H67" s="65">
        <v>0</v>
      </c>
      <c r="I67" s="65">
        <v>0</v>
      </c>
      <c r="J67" s="448" t="s">
        <v>529</v>
      </c>
      <c r="K67" s="449"/>
    </row>
    <row r="68" spans="1:11">
      <c r="A68" s="15">
        <v>27</v>
      </c>
      <c r="B68" s="227">
        <v>27</v>
      </c>
      <c r="C68" s="282" t="s">
        <v>401</v>
      </c>
      <c r="D68" s="94">
        <f t="shared" ref="D68:H68" si="18">D69+D70+D71+D72</f>
        <v>1393</v>
      </c>
      <c r="E68" s="94">
        <f t="shared" si="18"/>
        <v>19</v>
      </c>
      <c r="F68" s="94">
        <f t="shared" si="18"/>
        <v>1390</v>
      </c>
      <c r="G68" s="94">
        <f t="shared" si="18"/>
        <v>18</v>
      </c>
      <c r="H68" s="94">
        <f t="shared" si="18"/>
        <v>3</v>
      </c>
      <c r="I68" s="94">
        <f>I69+I70+I71+I72</f>
        <v>1</v>
      </c>
      <c r="J68" s="450" t="s">
        <v>448</v>
      </c>
      <c r="K68" s="451"/>
    </row>
    <row r="69" spans="1:11" s="64" customFormat="1" ht="22.5">
      <c r="A69" s="64">
        <v>2710</v>
      </c>
      <c r="B69" s="375">
        <v>2710</v>
      </c>
      <c r="C69" s="283" t="s">
        <v>526</v>
      </c>
      <c r="D69" s="65">
        <f t="shared" ref="D69:E72" si="19">+H69+F69</f>
        <v>410</v>
      </c>
      <c r="E69" s="65">
        <f t="shared" si="19"/>
        <v>9</v>
      </c>
      <c r="F69" s="65">
        <v>410</v>
      </c>
      <c r="G69" s="65">
        <v>9</v>
      </c>
      <c r="H69" s="65">
        <v>0</v>
      </c>
      <c r="I69" s="65">
        <v>0</v>
      </c>
      <c r="J69" s="448" t="s">
        <v>527</v>
      </c>
      <c r="K69" s="449"/>
    </row>
    <row r="70" spans="1:11" ht="22.5">
      <c r="A70" s="15">
        <v>2730</v>
      </c>
      <c r="B70" s="376">
        <v>2730</v>
      </c>
      <c r="C70" s="284" t="s">
        <v>525</v>
      </c>
      <c r="D70" s="94">
        <f t="shared" si="19"/>
        <v>458</v>
      </c>
      <c r="E70" s="94">
        <f t="shared" si="19"/>
        <v>4</v>
      </c>
      <c r="F70" s="94">
        <v>458</v>
      </c>
      <c r="G70" s="94">
        <v>4</v>
      </c>
      <c r="H70" s="94">
        <v>0</v>
      </c>
      <c r="I70" s="94">
        <v>0</v>
      </c>
      <c r="J70" s="443" t="s">
        <v>562</v>
      </c>
      <c r="K70" s="444"/>
    </row>
    <row r="71" spans="1:11" s="64" customFormat="1">
      <c r="A71" s="64">
        <v>2740</v>
      </c>
      <c r="B71" s="375">
        <v>2740</v>
      </c>
      <c r="C71" s="283" t="s">
        <v>524</v>
      </c>
      <c r="D71" s="65">
        <f t="shared" si="19"/>
        <v>17</v>
      </c>
      <c r="E71" s="65">
        <f t="shared" si="19"/>
        <v>1</v>
      </c>
      <c r="F71" s="65">
        <v>17</v>
      </c>
      <c r="G71" s="65">
        <v>1</v>
      </c>
      <c r="H71" s="65">
        <v>0</v>
      </c>
      <c r="I71" s="65">
        <v>0</v>
      </c>
      <c r="J71" s="448" t="s">
        <v>449</v>
      </c>
      <c r="K71" s="449"/>
    </row>
    <row r="72" spans="1:11">
      <c r="A72" s="15">
        <v>2790</v>
      </c>
      <c r="B72" s="376">
        <v>2790</v>
      </c>
      <c r="C72" s="284" t="s">
        <v>523</v>
      </c>
      <c r="D72" s="94">
        <f t="shared" si="19"/>
        <v>508</v>
      </c>
      <c r="E72" s="94">
        <f t="shared" si="19"/>
        <v>5</v>
      </c>
      <c r="F72" s="94">
        <v>505</v>
      </c>
      <c r="G72" s="94">
        <v>4</v>
      </c>
      <c r="H72" s="94">
        <v>3</v>
      </c>
      <c r="I72" s="94">
        <v>1</v>
      </c>
      <c r="J72" s="443" t="s">
        <v>450</v>
      </c>
      <c r="K72" s="444"/>
    </row>
    <row r="73" spans="1:11" s="224" customFormat="1" ht="15">
      <c r="A73" s="224">
        <v>28</v>
      </c>
      <c r="B73" s="228">
        <v>28</v>
      </c>
      <c r="C73" s="285" t="s">
        <v>522</v>
      </c>
      <c r="D73" s="225">
        <f t="shared" ref="D73:H73" si="20">+D74+D75</f>
        <v>1634</v>
      </c>
      <c r="E73" s="225">
        <f t="shared" si="20"/>
        <v>4</v>
      </c>
      <c r="F73" s="225">
        <f t="shared" si="20"/>
        <v>1634</v>
      </c>
      <c r="G73" s="225">
        <f t="shared" si="20"/>
        <v>4</v>
      </c>
      <c r="H73" s="225">
        <f t="shared" si="20"/>
        <v>0</v>
      </c>
      <c r="I73" s="225">
        <f>+I74+I75</f>
        <v>0</v>
      </c>
      <c r="J73" s="445" t="s">
        <v>451</v>
      </c>
      <c r="K73" s="446"/>
    </row>
    <row r="74" spans="1:11" ht="45">
      <c r="A74" s="15">
        <v>2810</v>
      </c>
      <c r="B74" s="376">
        <v>2810</v>
      </c>
      <c r="C74" s="284" t="s">
        <v>520</v>
      </c>
      <c r="D74" s="94">
        <f>+H74+F74</f>
        <v>1573</v>
      </c>
      <c r="E74" s="94">
        <f>+I74+G74</f>
        <v>2</v>
      </c>
      <c r="F74" s="94">
        <v>1573</v>
      </c>
      <c r="G74" s="94">
        <v>2</v>
      </c>
      <c r="H74" s="94">
        <v>0</v>
      </c>
      <c r="I74" s="94">
        <v>0</v>
      </c>
      <c r="J74" s="443" t="s">
        <v>521</v>
      </c>
      <c r="K74" s="444"/>
    </row>
    <row r="75" spans="1:11" s="64" customFormat="1" ht="33.75">
      <c r="A75" s="64">
        <v>2820</v>
      </c>
      <c r="B75" s="375">
        <v>2820</v>
      </c>
      <c r="C75" s="283" t="s">
        <v>519</v>
      </c>
      <c r="D75" s="65">
        <f>+H75+F75</f>
        <v>61</v>
      </c>
      <c r="E75" s="65">
        <f>+I75+G75</f>
        <v>2</v>
      </c>
      <c r="F75" s="65">
        <v>61</v>
      </c>
      <c r="G75" s="65">
        <v>2</v>
      </c>
      <c r="H75" s="65">
        <v>0</v>
      </c>
      <c r="I75" s="65">
        <v>0</v>
      </c>
      <c r="J75" s="448" t="s">
        <v>518</v>
      </c>
      <c r="K75" s="449"/>
    </row>
    <row r="76" spans="1:11" ht="22.5">
      <c r="A76" s="15">
        <v>29</v>
      </c>
      <c r="B76" s="227">
        <v>29</v>
      </c>
      <c r="C76" s="282" t="s">
        <v>516</v>
      </c>
      <c r="D76" s="94">
        <f t="shared" ref="D76:H76" si="21">D77+D78</f>
        <v>543</v>
      </c>
      <c r="E76" s="94">
        <f t="shared" si="21"/>
        <v>11</v>
      </c>
      <c r="F76" s="94">
        <f t="shared" si="21"/>
        <v>543</v>
      </c>
      <c r="G76" s="94">
        <f t="shared" si="21"/>
        <v>11</v>
      </c>
      <c r="H76" s="94">
        <f t="shared" si="21"/>
        <v>0</v>
      </c>
      <c r="I76" s="94">
        <f>I77+I78</f>
        <v>0</v>
      </c>
      <c r="J76" s="450" t="s">
        <v>517</v>
      </c>
      <c r="K76" s="451"/>
    </row>
    <row r="77" spans="1:11" s="64" customFormat="1" ht="22.5">
      <c r="A77" s="64">
        <v>2920</v>
      </c>
      <c r="B77" s="375">
        <v>2920</v>
      </c>
      <c r="C77" s="283" t="s">
        <v>515</v>
      </c>
      <c r="D77" s="65">
        <f>+H77+F77</f>
        <v>504</v>
      </c>
      <c r="E77" s="65">
        <f>+I77+G77</f>
        <v>10</v>
      </c>
      <c r="F77" s="65">
        <v>504</v>
      </c>
      <c r="G77" s="65">
        <v>10</v>
      </c>
      <c r="H77" s="65">
        <v>0</v>
      </c>
      <c r="I77" s="65">
        <v>0</v>
      </c>
      <c r="J77" s="448" t="s">
        <v>514</v>
      </c>
      <c r="K77" s="449"/>
    </row>
    <row r="78" spans="1:11">
      <c r="A78" s="15">
        <v>2930</v>
      </c>
      <c r="B78" s="376">
        <v>2930</v>
      </c>
      <c r="C78" s="284" t="s">
        <v>512</v>
      </c>
      <c r="D78" s="94">
        <v>39</v>
      </c>
      <c r="E78" s="94">
        <v>1</v>
      </c>
      <c r="F78" s="94">
        <v>39</v>
      </c>
      <c r="G78" s="94">
        <v>1</v>
      </c>
      <c r="H78" s="94">
        <v>0</v>
      </c>
      <c r="I78" s="94">
        <v>0</v>
      </c>
      <c r="J78" s="443" t="s">
        <v>513</v>
      </c>
      <c r="K78" s="444"/>
    </row>
    <row r="79" spans="1:11" s="224" customFormat="1" ht="15">
      <c r="A79" s="224">
        <v>30</v>
      </c>
      <c r="B79" s="228">
        <v>30</v>
      </c>
      <c r="C79" s="285" t="s">
        <v>402</v>
      </c>
      <c r="D79" s="225">
        <f t="shared" ref="D79:H79" si="22">+D80+D81</f>
        <v>573</v>
      </c>
      <c r="E79" s="225">
        <f t="shared" si="22"/>
        <v>2</v>
      </c>
      <c r="F79" s="225">
        <f t="shared" si="22"/>
        <v>573</v>
      </c>
      <c r="G79" s="225">
        <f t="shared" si="22"/>
        <v>2</v>
      </c>
      <c r="H79" s="225">
        <f t="shared" si="22"/>
        <v>0</v>
      </c>
      <c r="I79" s="225">
        <f>+I80+I81</f>
        <v>0</v>
      </c>
      <c r="J79" s="445" t="s">
        <v>452</v>
      </c>
      <c r="K79" s="446"/>
    </row>
    <row r="80" spans="1:11">
      <c r="A80" s="15">
        <v>3011</v>
      </c>
      <c r="B80" s="376">
        <v>3011</v>
      </c>
      <c r="C80" s="284" t="s">
        <v>511</v>
      </c>
      <c r="D80" s="94">
        <f>+H80+F80</f>
        <v>504</v>
      </c>
      <c r="E80" s="94">
        <f>+I80+G80</f>
        <v>1</v>
      </c>
      <c r="F80" s="94">
        <v>504</v>
      </c>
      <c r="G80" s="94">
        <v>1</v>
      </c>
      <c r="H80" s="94">
        <v>0</v>
      </c>
      <c r="I80" s="94">
        <v>0</v>
      </c>
      <c r="J80" s="443" t="s">
        <v>453</v>
      </c>
      <c r="K80" s="444"/>
    </row>
    <row r="81" spans="1:11" s="64" customFormat="1">
      <c r="B81" s="375" t="s">
        <v>621</v>
      </c>
      <c r="C81" s="283" t="s">
        <v>637</v>
      </c>
      <c r="D81" s="65">
        <f>+H81+F81</f>
        <v>69</v>
      </c>
      <c r="E81" s="65">
        <f>+I81+G81</f>
        <v>1</v>
      </c>
      <c r="F81" s="65">
        <v>69</v>
      </c>
      <c r="G81" s="65">
        <v>1</v>
      </c>
      <c r="H81" s="65">
        <v>0</v>
      </c>
      <c r="I81" s="65">
        <v>0</v>
      </c>
      <c r="J81" s="448" t="s">
        <v>628</v>
      </c>
      <c r="K81" s="449"/>
    </row>
    <row r="82" spans="1:11">
      <c r="A82" s="15">
        <v>31</v>
      </c>
      <c r="B82" s="227">
        <v>31</v>
      </c>
      <c r="C82" s="282" t="s">
        <v>403</v>
      </c>
      <c r="D82" s="94">
        <v>4278</v>
      </c>
      <c r="E82" s="94">
        <v>206</v>
      </c>
      <c r="F82" s="94">
        <v>3658</v>
      </c>
      <c r="G82" s="94">
        <v>58</v>
      </c>
      <c r="H82" s="94">
        <v>620</v>
      </c>
      <c r="I82" s="94">
        <v>148</v>
      </c>
      <c r="J82" s="450" t="s">
        <v>454</v>
      </c>
      <c r="K82" s="451"/>
    </row>
    <row r="83" spans="1:11" s="224" customFormat="1" ht="15">
      <c r="A83" s="224">
        <v>3100</v>
      </c>
      <c r="B83" s="375">
        <v>3100</v>
      </c>
      <c r="C83" s="283" t="s">
        <v>403</v>
      </c>
      <c r="D83" s="225">
        <v>4278</v>
      </c>
      <c r="E83" s="225">
        <v>206</v>
      </c>
      <c r="F83" s="225">
        <v>3658</v>
      </c>
      <c r="G83" s="225">
        <v>58</v>
      </c>
      <c r="H83" s="225">
        <v>620</v>
      </c>
      <c r="I83" s="225">
        <v>148</v>
      </c>
      <c r="J83" s="481" t="s">
        <v>455</v>
      </c>
      <c r="K83" s="482"/>
    </row>
    <row r="84" spans="1:11">
      <c r="A84" s="15">
        <v>32</v>
      </c>
      <c r="B84" s="230">
        <v>32</v>
      </c>
      <c r="C84" s="289" t="s">
        <v>404</v>
      </c>
      <c r="D84" s="288">
        <f t="shared" ref="D84:H84" si="23">D85+D86</f>
        <v>134</v>
      </c>
      <c r="E84" s="288">
        <f t="shared" si="23"/>
        <v>5</v>
      </c>
      <c r="F84" s="288">
        <f t="shared" si="23"/>
        <v>124</v>
      </c>
      <c r="G84" s="288">
        <f t="shared" si="23"/>
        <v>3</v>
      </c>
      <c r="H84" s="288">
        <f t="shared" si="23"/>
        <v>10</v>
      </c>
      <c r="I84" s="288">
        <f>I85+I86</f>
        <v>2</v>
      </c>
      <c r="J84" s="487" t="s">
        <v>456</v>
      </c>
      <c r="K84" s="488"/>
    </row>
    <row r="85" spans="1:11" s="224" customFormat="1" ht="15">
      <c r="A85" s="224">
        <v>3250</v>
      </c>
      <c r="B85" s="375">
        <v>3250</v>
      </c>
      <c r="C85" s="283" t="s">
        <v>509</v>
      </c>
      <c r="D85" s="225">
        <v>68</v>
      </c>
      <c r="E85" s="225">
        <v>1</v>
      </c>
      <c r="F85" s="225">
        <v>68</v>
      </c>
      <c r="G85" s="225">
        <v>1</v>
      </c>
      <c r="H85" s="225">
        <v>0</v>
      </c>
      <c r="I85" s="225">
        <v>0</v>
      </c>
      <c r="J85" s="481" t="s">
        <v>510</v>
      </c>
      <c r="K85" s="482"/>
    </row>
    <row r="86" spans="1:11" s="69" customFormat="1">
      <c r="A86" s="69">
        <v>3290</v>
      </c>
      <c r="B86" s="377">
        <v>3290</v>
      </c>
      <c r="C86" s="287" t="s">
        <v>405</v>
      </c>
      <c r="D86" s="94">
        <f>+H86+F86</f>
        <v>66</v>
      </c>
      <c r="E86" s="94">
        <f>+I86+G86</f>
        <v>4</v>
      </c>
      <c r="F86" s="94">
        <v>56</v>
      </c>
      <c r="G86" s="94">
        <v>2</v>
      </c>
      <c r="H86" s="94">
        <v>10</v>
      </c>
      <c r="I86" s="94">
        <v>2</v>
      </c>
      <c r="J86" s="443" t="s">
        <v>457</v>
      </c>
      <c r="K86" s="444"/>
    </row>
    <row r="87" spans="1:11" s="224" customFormat="1" ht="15">
      <c r="A87" s="224">
        <v>33</v>
      </c>
      <c r="B87" s="228">
        <v>33</v>
      </c>
      <c r="C87" s="285" t="s">
        <v>508</v>
      </c>
      <c r="D87" s="225">
        <f t="shared" ref="D87:H87" si="24">+D88+D89+D90+D91</f>
        <v>700</v>
      </c>
      <c r="E87" s="225">
        <f t="shared" si="24"/>
        <v>32</v>
      </c>
      <c r="F87" s="225">
        <f t="shared" si="24"/>
        <v>664</v>
      </c>
      <c r="G87" s="225">
        <f t="shared" si="24"/>
        <v>20</v>
      </c>
      <c r="H87" s="225">
        <f t="shared" si="24"/>
        <v>36</v>
      </c>
      <c r="I87" s="225">
        <f>+I88+I89+I90+I91</f>
        <v>12</v>
      </c>
      <c r="J87" s="445" t="s">
        <v>458</v>
      </c>
      <c r="K87" s="446"/>
    </row>
    <row r="88" spans="1:11">
      <c r="B88" s="376" t="s">
        <v>622</v>
      </c>
      <c r="C88" s="284" t="s">
        <v>632</v>
      </c>
      <c r="D88" s="94">
        <f t="shared" ref="D88:E91" si="25">+H88+F88</f>
        <v>107</v>
      </c>
      <c r="E88" s="94">
        <f t="shared" si="25"/>
        <v>4</v>
      </c>
      <c r="F88" s="94">
        <v>107</v>
      </c>
      <c r="G88" s="94">
        <v>4</v>
      </c>
      <c r="H88" s="94">
        <v>0</v>
      </c>
      <c r="I88" s="94">
        <v>0</v>
      </c>
      <c r="J88" s="443" t="s">
        <v>629</v>
      </c>
      <c r="K88" s="444"/>
    </row>
    <row r="89" spans="1:11" s="224" customFormat="1" ht="15">
      <c r="B89" s="375" t="s">
        <v>623</v>
      </c>
      <c r="C89" s="283" t="s">
        <v>633</v>
      </c>
      <c r="D89" s="225">
        <f t="shared" si="25"/>
        <v>291</v>
      </c>
      <c r="E89" s="225">
        <f t="shared" si="25"/>
        <v>8</v>
      </c>
      <c r="F89" s="225">
        <v>291</v>
      </c>
      <c r="G89" s="225">
        <v>8</v>
      </c>
      <c r="H89" s="225">
        <v>0</v>
      </c>
      <c r="I89" s="225">
        <v>0</v>
      </c>
      <c r="J89" s="481" t="s">
        <v>630</v>
      </c>
      <c r="K89" s="482"/>
    </row>
    <row r="90" spans="1:11">
      <c r="B90" s="376" t="s">
        <v>624</v>
      </c>
      <c r="C90" s="284" t="s">
        <v>634</v>
      </c>
      <c r="D90" s="94">
        <f t="shared" si="25"/>
        <v>36</v>
      </c>
      <c r="E90" s="94">
        <f t="shared" si="25"/>
        <v>12</v>
      </c>
      <c r="F90" s="94">
        <v>0</v>
      </c>
      <c r="G90" s="94">
        <v>0</v>
      </c>
      <c r="H90" s="94">
        <v>36</v>
      </c>
      <c r="I90" s="94">
        <v>12</v>
      </c>
      <c r="J90" s="443" t="s">
        <v>631</v>
      </c>
      <c r="K90" s="444"/>
    </row>
    <row r="91" spans="1:11" s="224" customFormat="1" ht="15">
      <c r="A91" s="224">
        <v>3315</v>
      </c>
      <c r="B91" s="375">
        <v>3315</v>
      </c>
      <c r="C91" s="283" t="s">
        <v>506</v>
      </c>
      <c r="D91" s="225">
        <f t="shared" si="25"/>
        <v>266</v>
      </c>
      <c r="E91" s="225">
        <f t="shared" si="25"/>
        <v>8</v>
      </c>
      <c r="F91" s="225">
        <v>266</v>
      </c>
      <c r="G91" s="225">
        <v>8</v>
      </c>
      <c r="H91" s="225">
        <v>0</v>
      </c>
      <c r="I91" s="225">
        <v>0</v>
      </c>
      <c r="J91" s="481" t="s">
        <v>507</v>
      </c>
      <c r="K91" s="482"/>
    </row>
    <row r="92" spans="1:11" s="69" customFormat="1" ht="25.5">
      <c r="B92" s="336" t="s">
        <v>86</v>
      </c>
      <c r="C92" s="335" t="s">
        <v>503</v>
      </c>
      <c r="D92" s="337">
        <f t="shared" ref="D92:H92" si="26">+D93</f>
        <v>4978</v>
      </c>
      <c r="E92" s="337">
        <f t="shared" si="26"/>
        <v>7</v>
      </c>
      <c r="F92" s="337">
        <f t="shared" si="26"/>
        <v>4978</v>
      </c>
      <c r="G92" s="337">
        <f t="shared" si="26"/>
        <v>7</v>
      </c>
      <c r="H92" s="337">
        <f t="shared" si="26"/>
        <v>0</v>
      </c>
      <c r="I92" s="337">
        <f>+I93</f>
        <v>0</v>
      </c>
      <c r="J92" s="485" t="s">
        <v>505</v>
      </c>
      <c r="K92" s="486"/>
    </row>
    <row r="93" spans="1:11" s="224" customFormat="1" ht="15">
      <c r="B93" s="228">
        <v>35</v>
      </c>
      <c r="C93" s="285" t="s">
        <v>503</v>
      </c>
      <c r="D93" s="225">
        <f>+H93+F93</f>
        <v>4978</v>
      </c>
      <c r="E93" s="225">
        <f>+I93+G93</f>
        <v>7</v>
      </c>
      <c r="F93" s="225">
        <v>4978</v>
      </c>
      <c r="G93" s="225">
        <v>7</v>
      </c>
      <c r="H93" s="225">
        <v>0</v>
      </c>
      <c r="I93" s="225">
        <v>0</v>
      </c>
      <c r="J93" s="445" t="s">
        <v>504</v>
      </c>
      <c r="K93" s="446"/>
    </row>
    <row r="94" spans="1:11" s="69" customFormat="1" ht="25.5">
      <c r="B94" s="336" t="s">
        <v>87</v>
      </c>
      <c r="C94" s="335" t="s">
        <v>501</v>
      </c>
      <c r="D94" s="337">
        <f t="shared" ref="D94:H94" si="27">+D95+D97+D100</f>
        <v>1449</v>
      </c>
      <c r="E94" s="337">
        <f t="shared" si="27"/>
        <v>22</v>
      </c>
      <c r="F94" s="337">
        <f>F95+F97+F100</f>
        <v>1449</v>
      </c>
      <c r="G94" s="337">
        <f t="shared" si="27"/>
        <v>22</v>
      </c>
      <c r="H94" s="337">
        <f t="shared" si="27"/>
        <v>0</v>
      </c>
      <c r="I94" s="337">
        <f>+I95+I97+I100</f>
        <v>0</v>
      </c>
      <c r="J94" s="485" t="s">
        <v>502</v>
      </c>
      <c r="K94" s="486"/>
    </row>
    <row r="95" spans="1:11" s="224" customFormat="1" ht="15">
      <c r="B95" s="228">
        <v>37</v>
      </c>
      <c r="C95" s="285" t="s">
        <v>406</v>
      </c>
      <c r="D95" s="225">
        <f>+H95+F95</f>
        <v>381</v>
      </c>
      <c r="E95" s="225">
        <f>+I95+G95</f>
        <v>7</v>
      </c>
      <c r="F95" s="225">
        <v>381</v>
      </c>
      <c r="G95" s="225">
        <v>7</v>
      </c>
      <c r="H95" s="225">
        <v>0</v>
      </c>
      <c r="I95" s="225">
        <v>0</v>
      </c>
      <c r="J95" s="445" t="s">
        <v>459</v>
      </c>
      <c r="K95" s="446"/>
    </row>
    <row r="96" spans="1:11">
      <c r="B96" s="376">
        <v>3700</v>
      </c>
      <c r="C96" s="284" t="s">
        <v>406</v>
      </c>
      <c r="D96" s="94">
        <v>381</v>
      </c>
      <c r="E96" s="94">
        <v>7</v>
      </c>
      <c r="F96" s="94">
        <v>381</v>
      </c>
      <c r="G96" s="94">
        <v>7</v>
      </c>
      <c r="H96" s="94">
        <v>0</v>
      </c>
      <c r="I96" s="94">
        <v>0</v>
      </c>
      <c r="J96" s="443" t="s">
        <v>459</v>
      </c>
      <c r="K96" s="444"/>
    </row>
    <row r="97" spans="1:11" s="224" customFormat="1" ht="22.5">
      <c r="B97" s="228">
        <v>38</v>
      </c>
      <c r="C97" s="285" t="s">
        <v>499</v>
      </c>
      <c r="D97" s="225">
        <f t="shared" ref="D97:H97" si="28">+D98+D99</f>
        <v>593</v>
      </c>
      <c r="E97" s="225">
        <f t="shared" si="28"/>
        <v>7</v>
      </c>
      <c r="F97" s="225">
        <f t="shared" si="28"/>
        <v>593</v>
      </c>
      <c r="G97" s="225">
        <f t="shared" si="28"/>
        <v>7</v>
      </c>
      <c r="H97" s="225">
        <f t="shared" si="28"/>
        <v>0</v>
      </c>
      <c r="I97" s="225">
        <f>+I98+I99</f>
        <v>0</v>
      </c>
      <c r="J97" s="445" t="s">
        <v>500</v>
      </c>
      <c r="K97" s="446"/>
    </row>
    <row r="98" spans="1:11">
      <c r="B98" s="376" t="s">
        <v>625</v>
      </c>
      <c r="C98" s="284" t="s">
        <v>635</v>
      </c>
      <c r="D98" s="94">
        <f>+H98+F98</f>
        <v>387</v>
      </c>
      <c r="E98" s="94">
        <f>+I98+G98</f>
        <v>1</v>
      </c>
      <c r="F98" s="94">
        <v>387</v>
      </c>
      <c r="G98" s="94">
        <v>1</v>
      </c>
      <c r="H98" s="94">
        <v>0</v>
      </c>
      <c r="I98" s="94">
        <v>0</v>
      </c>
      <c r="J98" s="443" t="s">
        <v>636</v>
      </c>
      <c r="K98" s="444"/>
    </row>
    <row r="99" spans="1:11" s="224" customFormat="1" ht="15">
      <c r="B99" s="375">
        <v>3830</v>
      </c>
      <c r="C99" s="283" t="s">
        <v>407</v>
      </c>
      <c r="D99" s="225">
        <f>+H99+F99</f>
        <v>206</v>
      </c>
      <c r="E99" s="225">
        <f>+I99+G99</f>
        <v>6</v>
      </c>
      <c r="F99" s="225">
        <v>206</v>
      </c>
      <c r="G99" s="225">
        <v>6</v>
      </c>
      <c r="H99" s="225">
        <v>0</v>
      </c>
      <c r="I99" s="225">
        <v>0</v>
      </c>
      <c r="J99" s="481" t="s">
        <v>460</v>
      </c>
      <c r="K99" s="482"/>
    </row>
    <row r="100" spans="1:11" ht="22.5">
      <c r="B100" s="227">
        <v>39</v>
      </c>
      <c r="C100" s="282" t="s">
        <v>498</v>
      </c>
      <c r="D100" s="94">
        <v>475</v>
      </c>
      <c r="E100" s="94">
        <v>8</v>
      </c>
      <c r="F100" s="94">
        <v>475</v>
      </c>
      <c r="G100" s="94">
        <v>8</v>
      </c>
      <c r="H100" s="94">
        <v>0</v>
      </c>
      <c r="I100" s="94">
        <v>0</v>
      </c>
      <c r="J100" s="450" t="s">
        <v>461</v>
      </c>
      <c r="K100" s="451"/>
    </row>
    <row r="101" spans="1:11" s="224" customFormat="1" ht="23.25" customHeight="1">
      <c r="B101" s="378">
        <v>3900</v>
      </c>
      <c r="C101" s="247" t="s">
        <v>498</v>
      </c>
      <c r="D101" s="225">
        <f>+H101+F101</f>
        <v>475</v>
      </c>
      <c r="E101" s="225">
        <f>+I101+G101</f>
        <v>8</v>
      </c>
      <c r="F101" s="225">
        <v>475</v>
      </c>
      <c r="G101" s="225">
        <v>8</v>
      </c>
      <c r="H101" s="225">
        <v>0</v>
      </c>
      <c r="I101" s="225">
        <v>0</v>
      </c>
      <c r="J101" s="481" t="s">
        <v>461</v>
      </c>
      <c r="K101" s="482"/>
    </row>
    <row r="102" spans="1:11" ht="36" customHeight="1">
      <c r="A102" s="243" t="s">
        <v>4</v>
      </c>
      <c r="B102" s="483" t="s">
        <v>563</v>
      </c>
      <c r="C102" s="484"/>
      <c r="D102" s="244">
        <f>D11+D19+D92+D94</f>
        <v>167139</v>
      </c>
      <c r="E102" s="244">
        <f>I102+G102</f>
        <v>3408</v>
      </c>
      <c r="F102" s="244">
        <f t="shared" ref="F102:I102" si="29">F11+F19+F92+F94</f>
        <v>158409</v>
      </c>
      <c r="G102" s="244">
        <f t="shared" si="29"/>
        <v>1509</v>
      </c>
      <c r="H102" s="244">
        <f>H11+H19+H92+H94</f>
        <v>8730</v>
      </c>
      <c r="I102" s="244">
        <f t="shared" si="29"/>
        <v>1899</v>
      </c>
      <c r="J102" s="244" t="s">
        <v>0</v>
      </c>
      <c r="K102" s="244"/>
    </row>
    <row r="103" spans="1:11">
      <c r="H103" s="372"/>
    </row>
    <row r="106" spans="1:11">
      <c r="D106" s="338"/>
    </row>
  </sheetData>
  <mergeCells count="108">
    <mergeCell ref="J98:K98"/>
    <mergeCell ref="B102:C102"/>
    <mergeCell ref="J100:K100"/>
    <mergeCell ref="J101:K101"/>
    <mergeCell ref="J95:K95"/>
    <mergeCell ref="J97:K97"/>
    <mergeCell ref="J99:K99"/>
    <mergeCell ref="J96:K96"/>
    <mergeCell ref="J64:K64"/>
    <mergeCell ref="J65:K65"/>
    <mergeCell ref="J66:K66"/>
    <mergeCell ref="J67:K67"/>
    <mergeCell ref="J68:K68"/>
    <mergeCell ref="J69:K69"/>
    <mergeCell ref="J70:K70"/>
    <mergeCell ref="J71:K71"/>
    <mergeCell ref="J72:K72"/>
    <mergeCell ref="J88:K88"/>
    <mergeCell ref="J90:K90"/>
    <mergeCell ref="J89:K89"/>
    <mergeCell ref="J92:K92"/>
    <mergeCell ref="J93:K93"/>
    <mergeCell ref="J94:K94"/>
    <mergeCell ref="J84:K84"/>
    <mergeCell ref="J85:K85"/>
    <mergeCell ref="J86:K86"/>
    <mergeCell ref="J87:K87"/>
    <mergeCell ref="J91:K91"/>
    <mergeCell ref="J60:K60"/>
    <mergeCell ref="J51:K51"/>
    <mergeCell ref="J52:K52"/>
    <mergeCell ref="J53:K53"/>
    <mergeCell ref="J54:K54"/>
    <mergeCell ref="J55:K55"/>
    <mergeCell ref="J61:K61"/>
    <mergeCell ref="J62:K62"/>
    <mergeCell ref="J83:K83"/>
    <mergeCell ref="J78:K78"/>
    <mergeCell ref="J79:K79"/>
    <mergeCell ref="J80:K80"/>
    <mergeCell ref="J82:K82"/>
    <mergeCell ref="J81:K81"/>
    <mergeCell ref="J73:K73"/>
    <mergeCell ref="J74:K74"/>
    <mergeCell ref="J75:K75"/>
    <mergeCell ref="J76:K76"/>
    <mergeCell ref="J77:K77"/>
    <mergeCell ref="J63:K63"/>
    <mergeCell ref="J49:K49"/>
    <mergeCell ref="J50:K50"/>
    <mergeCell ref="J56:K56"/>
    <mergeCell ref="J57:K57"/>
    <mergeCell ref="J58:K58"/>
    <mergeCell ref="J59:K59"/>
    <mergeCell ref="F7:G7"/>
    <mergeCell ref="F8:G8"/>
    <mergeCell ref="H8:I8"/>
    <mergeCell ref="J47:K47"/>
    <mergeCell ref="J48:K48"/>
    <mergeCell ref="J24:K24"/>
    <mergeCell ref="J25:K25"/>
    <mergeCell ref="J26:K26"/>
    <mergeCell ref="J27:K27"/>
    <mergeCell ref="J30:K30"/>
    <mergeCell ref="J31:K31"/>
    <mergeCell ref="J33:K33"/>
    <mergeCell ref="J35:K35"/>
    <mergeCell ref="J37:K37"/>
    <mergeCell ref="J32:K32"/>
    <mergeCell ref="J43:K43"/>
    <mergeCell ref="J36:K36"/>
    <mergeCell ref="J38:K38"/>
    <mergeCell ref="C7:C10"/>
    <mergeCell ref="D7:E8"/>
    <mergeCell ref="J44:K44"/>
    <mergeCell ref="J45:K45"/>
    <mergeCell ref="J28:K28"/>
    <mergeCell ref="J46:K46"/>
    <mergeCell ref="J15:K15"/>
    <mergeCell ref="J16:K16"/>
    <mergeCell ref="J17:K17"/>
    <mergeCell ref="J18:K18"/>
    <mergeCell ref="J39:K39"/>
    <mergeCell ref="J34:K34"/>
    <mergeCell ref="B1:K1"/>
    <mergeCell ref="C2:J2"/>
    <mergeCell ref="C3:J3"/>
    <mergeCell ref="C4:J4"/>
    <mergeCell ref="C5:J5"/>
    <mergeCell ref="J40:K40"/>
    <mergeCell ref="J41:K41"/>
    <mergeCell ref="J42:K42"/>
    <mergeCell ref="H7:I7"/>
    <mergeCell ref="J23:K23"/>
    <mergeCell ref="J29:K29"/>
    <mergeCell ref="J22:K22"/>
    <mergeCell ref="J21:K21"/>
    <mergeCell ref="J20:K20"/>
    <mergeCell ref="J14:K14"/>
    <mergeCell ref="J19:K19"/>
    <mergeCell ref="J11:K11"/>
    <mergeCell ref="J12:K12"/>
    <mergeCell ref="J13:K13"/>
    <mergeCell ref="D6:I6"/>
    <mergeCell ref="B6:C6"/>
    <mergeCell ref="J6:K6"/>
    <mergeCell ref="J7:K10"/>
    <mergeCell ref="B7:B10"/>
  </mergeCells>
  <printOptions horizontalCentered="1"/>
  <pageMargins left="0" right="0" top="0.19685039370078741" bottom="0" header="0.31496062992125984" footer="0.31496062992125984"/>
  <pageSetup paperSize="9" scale="95" orientation="landscape" horizontalDpi="4294967295" verticalDpi="4294967295" r:id="rId1"/>
  <rowBreaks count="3" manualBreakCount="3">
    <brk id="39" min="1" max="10" man="1"/>
    <brk id="64" min="1" max="10" man="1"/>
    <brk id="84"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2"/>
  <sheetViews>
    <sheetView view="pageBreakPreview" zoomScaleNormal="100" zoomScaleSheetLayoutView="100" workbookViewId="0">
      <selection activeCell="G2" sqref="G2"/>
    </sheetView>
  </sheetViews>
  <sheetFormatPr defaultRowHeight="12.75"/>
  <cols>
    <col min="1" max="1" width="63.109375" style="34" customWidth="1"/>
    <col min="2" max="2" width="8.88671875" style="34"/>
    <col min="3" max="3" width="3.109375" style="157" bestFit="1" customWidth="1"/>
    <col min="4" max="4" width="1.5546875" style="157" bestFit="1" customWidth="1"/>
    <col min="5" max="5" width="3.109375" style="157" bestFit="1" customWidth="1"/>
    <col min="6" max="11" width="1.5546875" style="157" bestFit="1" customWidth="1"/>
    <col min="12" max="14" width="8.88671875" style="157"/>
    <col min="15" max="16384" width="8.88671875" style="34"/>
  </cols>
  <sheetData>
    <row r="1" spans="1:10" ht="229.5" customHeight="1">
      <c r="A1" s="66" t="s">
        <v>363</v>
      </c>
      <c r="B1" s="107"/>
      <c r="C1" s="156"/>
      <c r="D1" s="156"/>
      <c r="E1" s="156"/>
      <c r="F1" s="156"/>
      <c r="G1" s="156"/>
      <c r="H1" s="156"/>
      <c r="I1" s="156"/>
      <c r="J1" s="156"/>
    </row>
    <row r="11" spans="1:10" ht="29.25" customHeight="1">
      <c r="A11" s="103"/>
    </row>
    <row r="13" spans="1:10" ht="18">
      <c r="A13" s="100"/>
    </row>
    <row r="14" spans="1:10" ht="18">
      <c r="A14" s="118"/>
    </row>
    <row r="16" spans="1:10" ht="18">
      <c r="A16" s="103"/>
    </row>
    <row r="17" spans="1:14">
      <c r="I17" s="158"/>
      <c r="J17" s="158"/>
      <c r="K17" s="158"/>
      <c r="L17" s="158"/>
      <c r="M17" s="158"/>
      <c r="N17" s="158"/>
    </row>
    <row r="18" spans="1:14" ht="18">
      <c r="A18" s="109"/>
    </row>
    <row r="19" spans="1:14">
      <c r="A19" s="115"/>
    </row>
    <row r="20" spans="1:14" ht="18">
      <c r="A20" s="103"/>
    </row>
    <row r="21" spans="1:14">
      <c r="A21" s="115"/>
    </row>
    <row r="22" spans="1:14" ht="18">
      <c r="A22" s="103"/>
    </row>
    <row r="23" spans="1:14" ht="18">
      <c r="A23" s="112"/>
    </row>
    <row r="24" spans="1:14" ht="18">
      <c r="A24" s="103"/>
    </row>
    <row r="25" spans="1:14">
      <c r="A25" s="115"/>
    </row>
    <row r="26" spans="1:14" ht="18">
      <c r="A26" s="103"/>
    </row>
    <row r="27" spans="1:14" ht="18">
      <c r="A27" s="112"/>
    </row>
    <row r="28" spans="1:14" ht="18">
      <c r="A28" s="103"/>
    </row>
    <row r="29" spans="1:14" ht="18">
      <c r="A29" s="103"/>
    </row>
    <row r="30" spans="1:14">
      <c r="A30" s="115"/>
    </row>
    <row r="31" spans="1:14" ht="18">
      <c r="A31" s="103"/>
    </row>
    <row r="32" spans="1:14" ht="18">
      <c r="A32" s="103"/>
    </row>
    <row r="34" spans="1:1" ht="18">
      <c r="A34" s="103"/>
    </row>
    <row r="36" spans="1:1" ht="18">
      <c r="A36" s="103"/>
    </row>
    <row r="37" spans="1:1">
      <c r="A37" s="115">
        <v>36</v>
      </c>
    </row>
    <row r="38" spans="1:1" ht="18">
      <c r="A38" s="103"/>
    </row>
    <row r="39" spans="1:1" ht="18">
      <c r="A39" s="103"/>
    </row>
    <row r="40" spans="1:1" ht="18">
      <c r="A40" s="103"/>
    </row>
    <row r="41" spans="1:1" ht="18">
      <c r="A41" s="103"/>
    </row>
    <row r="43" spans="1:1" ht="18">
      <c r="A43" s="103"/>
    </row>
    <row r="44" spans="1:1" ht="18">
      <c r="A44" s="103"/>
    </row>
    <row r="46" spans="1:1" ht="18">
      <c r="A46" s="103"/>
    </row>
    <row r="47" spans="1:1" ht="18">
      <c r="A47" s="103"/>
    </row>
    <row r="49" spans="1:1" ht="18">
      <c r="A49" s="103"/>
    </row>
    <row r="50" spans="1:1" ht="18">
      <c r="A50" s="103"/>
    </row>
    <row r="51" spans="1:1" ht="18">
      <c r="A51" s="103"/>
    </row>
    <row r="53" spans="1:1" ht="18">
      <c r="A53" s="103"/>
    </row>
    <row r="55" spans="1:1" ht="18">
      <c r="A55" s="103"/>
    </row>
    <row r="56" spans="1:1" ht="18">
      <c r="A56" s="103"/>
    </row>
    <row r="57" spans="1:1" ht="18">
      <c r="A57" s="103"/>
    </row>
    <row r="59" spans="1:1" ht="18">
      <c r="A59" s="103"/>
    </row>
    <row r="60" spans="1:1" ht="18">
      <c r="A60" s="103"/>
    </row>
    <row r="61" spans="1:1" ht="18">
      <c r="A61" s="103"/>
    </row>
    <row r="62" spans="1:1" ht="18">
      <c r="A62" s="103"/>
    </row>
    <row r="63" spans="1:1" ht="18">
      <c r="A63" s="103"/>
    </row>
    <row r="65" spans="1:1" ht="18">
      <c r="A65" s="103"/>
    </row>
    <row r="67" spans="1:1" ht="18">
      <c r="A67" s="103"/>
    </row>
    <row r="69" spans="1:1" ht="18">
      <c r="A69" s="103"/>
    </row>
    <row r="71" spans="1:1" ht="18">
      <c r="A71" s="103"/>
    </row>
    <row r="72" spans="1:1" ht="18">
      <c r="A72" s="103"/>
    </row>
    <row r="74" spans="1:1" ht="18">
      <c r="A74" s="103"/>
    </row>
    <row r="77" spans="1:1" ht="18">
      <c r="A77" s="103"/>
    </row>
    <row r="79" spans="1:1" ht="24" customHeight="1"/>
    <row r="81" spans="3:14">
      <c r="C81" s="156"/>
      <c r="D81" s="156"/>
      <c r="E81" s="156"/>
      <c r="F81" s="156"/>
      <c r="G81" s="156"/>
      <c r="H81" s="156"/>
      <c r="I81" s="156"/>
      <c r="J81" s="156"/>
      <c r="K81" s="156"/>
      <c r="L81" s="156"/>
      <c r="M81" s="156"/>
      <c r="N81" s="156"/>
    </row>
    <row r="82" spans="3:14">
      <c r="C82" s="156"/>
      <c r="D82" s="156"/>
      <c r="E82" s="156"/>
      <c r="F82" s="156"/>
      <c r="G82" s="156"/>
      <c r="H82" s="156"/>
      <c r="I82" s="156"/>
      <c r="J82" s="156"/>
      <c r="K82" s="156"/>
      <c r="L82" s="156"/>
      <c r="M82" s="156"/>
      <c r="N82" s="156"/>
    </row>
  </sheetData>
  <printOptions horizontalCentered="1" verticalCentered="1"/>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Industry &amp; Energy Statistics 2015</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السنوية لإحصاءات الطاقة والصناعة 2015</DocumentDescription>
    <TaxKeywordTaxHTField xmlns="b1657202-86a7-46c3-ba71-02bb0da5a392">
      <Terms xmlns="http://schemas.microsoft.com/office/infopath/2007/PartnerControls"/>
    </TaxKeywordTaxHTField>
    <Year xmlns="b1657202-86a7-46c3-ba71-02bb0da5a392">2015</Year>
    <PublishingStartDate xmlns="http://schemas.microsoft.com/sharepoint/v3" xsi:nil="true"/>
    <Visible xmlns="b1657202-86a7-46c3-ba71-02bb0da5a392">true</Visible>
    <ArabicTitle xmlns="b1657202-86a7-46c3-ba71-02bb0da5a392">النشرة السنوية لإحصاءات الطاقة والصناعة 2015</ArabicTitle>
    <DocumentDescription0 xmlns="423524d6-f9d7-4b47-aadf-7b8f6888b7b0">The Annual Bulletin of Industry &amp; Energy Statistics 2015</DocumentDescription0>
    <DocPeriodicity xmlns="423524d6-f9d7-4b47-aadf-7b8f6888b7b0">Annual</DocPeriodicity>
  </documentManagement>
</p:properties>
</file>

<file path=customXml/itemProps1.xml><?xml version="1.0" encoding="utf-8"?>
<ds:datastoreItem xmlns:ds="http://schemas.openxmlformats.org/officeDocument/2006/customXml" ds:itemID="{E8E71B3F-2787-444C-BBFE-871E19B57583}"/>
</file>

<file path=customXml/itemProps2.xml><?xml version="1.0" encoding="utf-8"?>
<ds:datastoreItem xmlns:ds="http://schemas.openxmlformats.org/officeDocument/2006/customXml" ds:itemID="{3BC8E3A2-F2CF-40BB-BB1C-4C225BABF711}"/>
</file>

<file path=customXml/itemProps3.xml><?xml version="1.0" encoding="utf-8"?>
<ds:datastoreItem xmlns:ds="http://schemas.openxmlformats.org/officeDocument/2006/customXml" ds:itemID="{DFFD27D0-4A72-483D-BC1E-74E1366DA4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47</vt:i4>
      </vt:variant>
    </vt:vector>
  </HeadingPairs>
  <TitlesOfParts>
    <vt:vector size="76" baseType="lpstr">
      <vt:lpstr>First </vt:lpstr>
      <vt:lpstr>Preface </vt:lpstr>
      <vt:lpstr>Index</vt:lpstr>
      <vt:lpstr>Introduction</vt:lpstr>
      <vt:lpstr>Data </vt:lpstr>
      <vt:lpstr>Concepts </vt:lpstr>
      <vt:lpstr>CH1</vt:lpstr>
      <vt:lpstr>1</vt:lpstr>
      <vt:lpstr>CH2</vt:lpstr>
      <vt:lpstr>2</vt:lpstr>
      <vt:lpstr>3</vt:lpstr>
      <vt:lpstr>4</vt:lpstr>
      <vt:lpstr>5</vt:lpstr>
      <vt:lpstr>6</vt:lpstr>
      <vt:lpstr>CH3</vt:lpstr>
      <vt:lpstr>7</vt:lpstr>
      <vt:lpstr>8</vt:lpstr>
      <vt:lpstr>9</vt:lpstr>
      <vt:lpstr>10</vt:lpstr>
      <vt:lpstr>11</vt:lpstr>
      <vt:lpstr>CH4</vt:lpstr>
      <vt:lpstr>12</vt:lpstr>
      <vt:lpstr>13</vt:lpstr>
      <vt:lpstr>14</vt:lpstr>
      <vt:lpstr>15</vt:lpstr>
      <vt:lpstr>16</vt:lpstr>
      <vt:lpstr>17</vt:lpstr>
      <vt:lpstr>18</vt:lpstr>
      <vt:lpstr>Appendix</vt:lpstr>
      <vt:lpstr>'1'!Print_Area</vt:lpstr>
      <vt:lpstr>'10'!Print_Area</vt:lpstr>
      <vt:lpstr>'11'!Print_Area</vt:lpstr>
      <vt:lpstr>'12'!Print_Area</vt:lpstr>
      <vt:lpstr>'13'!Print_Area</vt:lpstr>
      <vt:lpstr>'15'!Print_Area</vt:lpstr>
      <vt:lpstr>'16'!Print_Area</vt:lpstr>
      <vt:lpstr>'17'!Print_Area</vt:lpstr>
      <vt:lpstr>'18'!Print_Area</vt:lpstr>
      <vt:lpstr>'3'!Print_Area</vt:lpstr>
      <vt:lpstr>'4'!Print_Area</vt:lpstr>
      <vt:lpstr>'5'!Print_Area</vt:lpstr>
      <vt:lpstr>'7'!Print_Area</vt:lpstr>
      <vt:lpstr>'8'!Print_Area</vt:lpstr>
      <vt:lpstr>'9'!Print_Area</vt:lpstr>
      <vt:lpstr>Appendix!Print_Area</vt:lpstr>
      <vt:lpstr>'CH1'!Print_Area</vt:lpstr>
      <vt:lpstr>'CH2'!Print_Area</vt:lpstr>
      <vt:lpstr>'CH3'!Print_Area</vt:lpstr>
      <vt:lpstr>'CH4'!Print_Area</vt:lpstr>
      <vt:lpstr>'Concepts '!Print_Area</vt:lpstr>
      <vt:lpstr>'Data '!Print_Area</vt:lpstr>
      <vt:lpstr>'First '!Print_Area</vt:lpstr>
      <vt:lpstr>Index!Print_Area</vt:lpstr>
      <vt:lpstr>Introduction!Print_Area</vt:lpstr>
      <vt:lpstr>'Preface '!Print_Area</vt:lpstr>
      <vt:lpstr>'1'!Print_Titles</vt:lpstr>
      <vt:lpstr>'10'!Print_Titles</vt:lpstr>
      <vt:lpstr>'11'!Print_Titles</vt:lpstr>
      <vt:lpstr>'12'!Print_Titles</vt:lpstr>
      <vt:lpstr>'13'!Print_Titles</vt:lpstr>
      <vt:lpstr>'15'!Print_Titles</vt:lpstr>
      <vt:lpstr>'16'!Print_Titles</vt:lpstr>
      <vt:lpstr>'17'!Print_Titles</vt:lpstr>
      <vt:lpstr>'18'!Print_Titles</vt:lpstr>
      <vt:lpstr>'2'!Print_Titles</vt:lpstr>
      <vt:lpstr>'3'!Print_Titles</vt:lpstr>
      <vt:lpstr>'4'!Print_Titles</vt:lpstr>
      <vt:lpstr>'5'!Print_Titles</vt:lpstr>
      <vt:lpstr>'6'!Print_Titles</vt:lpstr>
      <vt:lpstr>'7'!Print_Titles</vt:lpstr>
      <vt:lpstr>'8'!Print_Titles</vt:lpstr>
      <vt:lpstr>'9'!Print_Titles</vt:lpstr>
      <vt:lpstr>'Concepts '!Print_Titles</vt:lpstr>
      <vt:lpstr>'Data '!Print_Titles</vt:lpstr>
      <vt:lpstr>Index!Print_Titles</vt:lpstr>
      <vt:lpstr>Introduction!Print_Titles</vt:lpstr>
    </vt:vector>
  </TitlesOfParts>
  <Company>Planning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Industry &amp; Energy Statistics 2015</dc:title>
  <dc:creator>saber</dc:creator>
  <cp:lastModifiedBy>Fatma Khalaf Obuainin</cp:lastModifiedBy>
  <cp:lastPrinted>2016-11-16T05:17:12Z</cp:lastPrinted>
  <dcterms:created xsi:type="dcterms:W3CDTF">2008-02-05T08:44:01Z</dcterms:created>
  <dcterms:modified xsi:type="dcterms:W3CDTF">2016-11-17T05:07:28Z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DisplayOnHP">
    <vt:bool>true</vt:bool>
  </property>
  <property fmtid="{D5CDD505-2E9C-101B-9397-08002B2CF9AE}" pid="5" name="CategoryDescription">
    <vt:lpwstr>The Annual Bulletin of Industry &amp; Energy Statistics 2015</vt:lpwstr>
  </property>
</Properties>
</file>